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072"/>
  </bookViews>
  <sheets>
    <sheet name="Sheet1" sheetId="1" r:id="rId1"/>
  </sheets>
  <externalReferences>
    <externalReference r:id="rId2"/>
  </externalReferences>
  <definedNames>
    <definedName name="EMI">'[1]New Loan Calculator'!$F$7</definedName>
    <definedName name="Int">Sheet1!#REF!</definedName>
    <definedName name="Interest_Rate">Sheet1!#REF!</definedName>
    <definedName name="InvestAmt">Sheet1!$J$8</definedName>
    <definedName name="Premium">Sheet1!$J$5</definedName>
    <definedName name="Rate">Sheet1!$J$9</definedName>
    <definedName name="SumAssured">Sheet1!$J$3</definedName>
    <definedName name="Term">'[1]New Loan Calculator'!$F$4</definedName>
    <definedName name="Terms">Sheet1!$J$4</definedName>
  </definedNames>
  <calcPr calcId="162913"/>
</workbook>
</file>

<file path=xl/calcChain.xml><?xml version="1.0" encoding="utf-8"?>
<calcChain xmlns="http://schemas.openxmlformats.org/spreadsheetml/2006/main">
  <c r="B15" i="1" l="1"/>
  <c r="D15" i="1" s="1"/>
  <c r="J8" i="1"/>
  <c r="B16" i="1" l="1"/>
  <c r="B17" i="1" s="1"/>
  <c r="E15" i="1"/>
  <c r="F15" i="1"/>
  <c r="E16" i="1"/>
  <c r="C15" i="1"/>
  <c r="F16" i="1" l="1"/>
  <c r="E17" i="1"/>
  <c r="E18" i="1"/>
  <c r="B18" i="1"/>
  <c r="F17" i="1"/>
  <c r="H15" i="1"/>
  <c r="N15" i="1" l="1"/>
  <c r="B19" i="1"/>
  <c r="E19" i="1"/>
  <c r="H16" i="1"/>
  <c r="C16" i="1"/>
  <c r="I15" i="1"/>
  <c r="K15" i="1"/>
  <c r="L15" i="1" s="1"/>
  <c r="J15" i="1"/>
  <c r="H17" i="1" l="1"/>
  <c r="N17" i="1"/>
  <c r="B20" i="1"/>
  <c r="M15" i="1"/>
  <c r="D16" i="1"/>
  <c r="H18" i="1" l="1"/>
  <c r="N18" i="1"/>
  <c r="O15" i="1"/>
  <c r="N16" i="1"/>
  <c r="B21" i="1"/>
  <c r="E21" i="1"/>
  <c r="J16" i="1"/>
  <c r="K16" i="1"/>
  <c r="I16" i="1"/>
  <c r="F18" i="1"/>
  <c r="C17" i="1"/>
  <c r="D17" i="1"/>
  <c r="H19" i="1" l="1"/>
  <c r="N19" i="1"/>
  <c r="B22" i="1"/>
  <c r="E22" i="1"/>
  <c r="L16" i="1"/>
  <c r="M16" i="1" s="1"/>
  <c r="C18" i="1"/>
  <c r="D18" i="1"/>
  <c r="H20" i="1" l="1"/>
  <c r="B23" i="1"/>
  <c r="E23" i="1"/>
  <c r="O16" i="1"/>
  <c r="H21" i="1" l="1"/>
  <c r="N21" i="1"/>
  <c r="B24" i="1"/>
  <c r="E24" i="1"/>
  <c r="K17" i="1"/>
  <c r="L17" i="1" s="1"/>
  <c r="M17" i="1" s="1"/>
  <c r="O17" i="1" s="1"/>
  <c r="J17" i="1"/>
  <c r="I17" i="1"/>
  <c r="C19" i="1"/>
  <c r="F19" i="1"/>
  <c r="D19" i="1"/>
  <c r="E20" i="1" s="1"/>
  <c r="H22" i="1" l="1"/>
  <c r="N22" i="1"/>
  <c r="B25" i="1"/>
  <c r="J18" i="1"/>
  <c r="K18" i="1"/>
  <c r="I18" i="1"/>
  <c r="H23" i="1" l="1"/>
  <c r="N23" i="1"/>
  <c r="B26" i="1"/>
  <c r="E26" i="1"/>
  <c r="D20" i="1"/>
  <c r="F20" i="1"/>
  <c r="L18" i="1"/>
  <c r="M18" i="1" s="1"/>
  <c r="O18" i="1" s="1"/>
  <c r="C20" i="1"/>
  <c r="H24" i="1" l="1"/>
  <c r="N24" i="1"/>
  <c r="B27" i="1"/>
  <c r="E27" i="1"/>
  <c r="I19" i="1"/>
  <c r="D21" i="1"/>
  <c r="F21" i="1"/>
  <c r="K19" i="1"/>
  <c r="J19" i="1"/>
  <c r="C21" i="1"/>
  <c r="H25" i="1" l="1"/>
  <c r="B28" i="1"/>
  <c r="E28" i="1"/>
  <c r="C22" i="1"/>
  <c r="F22" i="1"/>
  <c r="L19" i="1"/>
  <c r="M19" i="1" s="1"/>
  <c r="N20" i="1" s="1"/>
  <c r="D22" i="1"/>
  <c r="H26" i="1" l="1"/>
  <c r="N26" i="1"/>
  <c r="B29" i="1"/>
  <c r="E29" i="1"/>
  <c r="O19" i="1"/>
  <c r="K20" i="1"/>
  <c r="L20" i="1" s="1"/>
  <c r="J20" i="1"/>
  <c r="I20" i="1"/>
  <c r="H27" i="1" l="1"/>
  <c r="N27" i="1"/>
  <c r="B30" i="1"/>
  <c r="F23" i="1"/>
  <c r="M20" i="1"/>
  <c r="C23" i="1"/>
  <c r="D23" i="1"/>
  <c r="E25" i="1" l="1"/>
  <c r="H28" i="1"/>
  <c r="N28" i="1"/>
  <c r="B31" i="1"/>
  <c r="E31" i="1"/>
  <c r="O20" i="1"/>
  <c r="D24" i="1"/>
  <c r="F24" i="1"/>
  <c r="K21" i="1"/>
  <c r="L21" i="1" s="1"/>
  <c r="I21" i="1"/>
  <c r="J21" i="1"/>
  <c r="C24" i="1"/>
  <c r="H29" i="1" l="1"/>
  <c r="N29" i="1"/>
  <c r="B32" i="1"/>
  <c r="E32" i="1"/>
  <c r="M21" i="1"/>
  <c r="H30" i="1" l="1"/>
  <c r="B33" i="1"/>
  <c r="E33" i="1"/>
  <c r="O21" i="1"/>
  <c r="C25" i="1"/>
  <c r="F25" i="1"/>
  <c r="J22" i="1"/>
  <c r="I22" i="1"/>
  <c r="K22" i="1"/>
  <c r="D25" i="1"/>
  <c r="H31" i="1" l="1"/>
  <c r="N31" i="1"/>
  <c r="B34" i="1"/>
  <c r="E34" i="1"/>
  <c r="L22" i="1"/>
  <c r="M22" i="1" s="1"/>
  <c r="H32" i="1" l="1"/>
  <c r="N32" i="1"/>
  <c r="B35" i="1"/>
  <c r="E35" i="1"/>
  <c r="O22" i="1"/>
  <c r="F26" i="1"/>
  <c r="I23" i="1"/>
  <c r="K23" i="1"/>
  <c r="L23" i="1" s="1"/>
  <c r="J23" i="1"/>
  <c r="C26" i="1"/>
  <c r="D26" i="1"/>
  <c r="F27" i="1"/>
  <c r="H33" i="1" l="1"/>
  <c r="N33" i="1"/>
  <c r="B36" i="1"/>
  <c r="E36" i="1"/>
  <c r="M23" i="1"/>
  <c r="D27" i="1"/>
  <c r="C27" i="1"/>
  <c r="H34" i="1" l="1"/>
  <c r="N34" i="1"/>
  <c r="B37" i="1"/>
  <c r="E37" i="1"/>
  <c r="O23" i="1"/>
  <c r="K24" i="1"/>
  <c r="J24" i="1"/>
  <c r="I24" i="1"/>
  <c r="F28" i="1"/>
  <c r="H35" i="1" l="1"/>
  <c r="N35" i="1"/>
  <c r="B38" i="1"/>
  <c r="E38" i="1"/>
  <c r="L24" i="1"/>
  <c r="M24" i="1" s="1"/>
  <c r="N25" i="1" s="1"/>
  <c r="C28" i="1"/>
  <c r="D28" i="1"/>
  <c r="H36" i="1" l="1"/>
  <c r="N36" i="1"/>
  <c r="B39" i="1"/>
  <c r="E39" i="1"/>
  <c r="O24" i="1"/>
  <c r="I25" i="1"/>
  <c r="K25" i="1"/>
  <c r="L25" i="1" s="1"/>
  <c r="J25" i="1"/>
  <c r="F29" i="1"/>
  <c r="H37" i="1" l="1"/>
  <c r="N37" i="1"/>
  <c r="B40" i="1"/>
  <c r="E40" i="1"/>
  <c r="M25" i="1"/>
  <c r="O25" i="1" s="1"/>
  <c r="C29" i="1"/>
  <c r="D29" i="1"/>
  <c r="E30" i="1" s="1"/>
  <c r="H38" i="1" l="1"/>
  <c r="N38" i="1"/>
  <c r="B41" i="1"/>
  <c r="E41" i="1"/>
  <c r="K26" i="1"/>
  <c r="L26" i="1" s="1"/>
  <c r="M26" i="1" s="1"/>
  <c r="O26" i="1" s="1"/>
  <c r="J26" i="1"/>
  <c r="I26" i="1"/>
  <c r="F30" i="1"/>
  <c r="H39" i="1" l="1"/>
  <c r="N39" i="1"/>
  <c r="B42" i="1"/>
  <c r="E42" i="1"/>
  <c r="D30" i="1"/>
  <c r="C30" i="1"/>
  <c r="H40" i="1" l="1"/>
  <c r="N40" i="1"/>
  <c r="B43" i="1"/>
  <c r="E43" i="1"/>
  <c r="I27" i="1"/>
  <c r="K27" i="1"/>
  <c r="L27" i="1" s="1"/>
  <c r="J27" i="1"/>
  <c r="F31" i="1"/>
  <c r="H41" i="1" l="1"/>
  <c r="N41" i="1"/>
  <c r="B44" i="1"/>
  <c r="E44" i="1"/>
  <c r="M27" i="1"/>
  <c r="D31" i="1"/>
  <c r="F32" i="1"/>
  <c r="C31" i="1"/>
  <c r="H42" i="1" l="1"/>
  <c r="N42" i="1"/>
  <c r="E45" i="1"/>
  <c r="B45" i="1"/>
  <c r="O27" i="1"/>
  <c r="I28" i="1"/>
  <c r="J28" i="1"/>
  <c r="K28" i="1"/>
  <c r="D32" i="1"/>
  <c r="C32" i="1"/>
  <c r="H43" i="1" l="1"/>
  <c r="N43" i="1"/>
  <c r="D45" i="1"/>
  <c r="F45" i="1"/>
  <c r="C45" i="1"/>
  <c r="L28" i="1"/>
  <c r="M28" i="1" s="1"/>
  <c r="O28" i="1" s="1"/>
  <c r="F33" i="1"/>
  <c r="H44" i="1" l="1"/>
  <c r="N44" i="1"/>
  <c r="J29" i="1"/>
  <c r="I29" i="1"/>
  <c r="K29" i="1"/>
  <c r="L29" i="1" s="1"/>
  <c r="D33" i="1"/>
  <c r="F34" i="1"/>
  <c r="C33" i="1"/>
  <c r="H45" i="1" l="1"/>
  <c r="N45" i="1"/>
  <c r="M29" i="1"/>
  <c r="N30" i="1" s="1"/>
  <c r="D34" i="1"/>
  <c r="C34" i="1"/>
  <c r="O29" i="1" l="1"/>
  <c r="J30" i="1"/>
  <c r="I30" i="1"/>
  <c r="K30" i="1"/>
  <c r="L30" i="1" s="1"/>
  <c r="M30" i="1" s="1"/>
  <c r="F35" i="1"/>
  <c r="O30" i="1" l="1"/>
  <c r="J31" i="1"/>
  <c r="I31" i="1"/>
  <c r="K31" i="1"/>
  <c r="L31" i="1" s="1"/>
  <c r="D35" i="1"/>
  <c r="C35" i="1"/>
  <c r="M31" i="1" l="1"/>
  <c r="J32" i="1"/>
  <c r="K32" i="1"/>
  <c r="I32" i="1"/>
  <c r="L32" i="1"/>
  <c r="F36" i="1"/>
  <c r="O32" i="1" l="1"/>
  <c r="O31" i="1"/>
  <c r="M32" i="1"/>
  <c r="D36" i="1"/>
  <c r="C36" i="1"/>
  <c r="C37" i="1" l="1"/>
  <c r="F37" i="1"/>
  <c r="K33" i="1"/>
  <c r="L33" i="1" s="1"/>
  <c r="M33" i="1" s="1"/>
  <c r="I33" i="1"/>
  <c r="J33" i="1"/>
  <c r="F38" i="1"/>
  <c r="D37" i="1"/>
  <c r="O33" i="1" l="1"/>
  <c r="I34" i="1"/>
  <c r="J34" i="1"/>
  <c r="K34" i="1"/>
  <c r="L34" i="1" s="1"/>
  <c r="M34" i="1" s="1"/>
  <c r="C38" i="1"/>
  <c r="D38" i="1"/>
  <c r="O34" i="1" l="1"/>
  <c r="C39" i="1"/>
  <c r="F39" i="1"/>
  <c r="J35" i="1"/>
  <c r="K35" i="1"/>
  <c r="M35" i="1" s="1"/>
  <c r="O35" i="1" s="1"/>
  <c r="I35" i="1"/>
  <c r="L35" i="1"/>
  <c r="D39" i="1"/>
  <c r="F41" i="1" l="1"/>
  <c r="F40" i="1"/>
  <c r="J36" i="1"/>
  <c r="I36" i="1"/>
  <c r="K36" i="1"/>
  <c r="L36" i="1" s="1"/>
  <c r="M36" i="1" s="1"/>
  <c r="O36" i="1" s="1"/>
  <c r="C40" i="1"/>
  <c r="D40" i="1"/>
  <c r="D41" i="1" l="1"/>
  <c r="C41" i="1"/>
  <c r="K37" i="1"/>
  <c r="M37" i="1" s="1"/>
  <c r="O37" i="1" s="1"/>
  <c r="L37" i="1"/>
  <c r="I37" i="1"/>
  <c r="J37" i="1"/>
  <c r="F42" i="1"/>
  <c r="K38" i="1" l="1"/>
  <c r="L38" i="1" s="1"/>
  <c r="J38" i="1"/>
  <c r="I38" i="1"/>
  <c r="F43" i="1"/>
  <c r="D42" i="1"/>
  <c r="C42" i="1"/>
  <c r="M38" i="1" l="1"/>
  <c r="O38" i="1" s="1"/>
  <c r="I39" i="1"/>
  <c r="J39" i="1"/>
  <c r="K39" i="1"/>
  <c r="C43" i="1"/>
  <c r="D43" i="1"/>
  <c r="M39" i="1" l="1"/>
  <c r="O39" i="1" s="1"/>
  <c r="L39" i="1"/>
  <c r="D44" i="1"/>
  <c r="F44" i="1"/>
  <c r="K40" i="1"/>
  <c r="J40" i="1"/>
  <c r="I40" i="1"/>
  <c r="C44" i="1"/>
  <c r="L40" i="1" l="1"/>
  <c r="M40" i="1" s="1"/>
  <c r="J41" i="1"/>
  <c r="K41" i="1"/>
  <c r="I41" i="1"/>
  <c r="O40" i="1" l="1"/>
  <c r="L41" i="1"/>
  <c r="M41" i="1" s="1"/>
  <c r="I42" i="1"/>
  <c r="K42" i="1"/>
  <c r="J42" i="1"/>
  <c r="O41" i="1" l="1"/>
  <c r="M42" i="1"/>
  <c r="O42" i="1" s="1"/>
  <c r="L42" i="1"/>
  <c r="J43" i="1"/>
  <c r="I43" i="1"/>
  <c r="K43" i="1"/>
  <c r="L43" i="1" l="1"/>
  <c r="M43" i="1" s="1"/>
  <c r="O43" i="1" s="1"/>
  <c r="J44" i="1"/>
  <c r="I44" i="1"/>
  <c r="K44" i="1"/>
  <c r="M44" i="1" l="1"/>
  <c r="O44" i="1" s="1"/>
  <c r="L44" i="1"/>
  <c r="J45" i="1"/>
  <c r="K45" i="1"/>
  <c r="I45" i="1"/>
  <c r="L45" i="1" l="1"/>
  <c r="M45" i="1" s="1"/>
  <c r="O45" i="1" s="1"/>
</calcChain>
</file>

<file path=xl/sharedStrings.xml><?xml version="1.0" encoding="utf-8"?>
<sst xmlns="http://schemas.openxmlformats.org/spreadsheetml/2006/main" count="22" uniqueCount="17">
  <si>
    <t>Sum Assured</t>
  </si>
  <si>
    <t>Tenure</t>
  </si>
  <si>
    <t>Total Terms</t>
  </si>
  <si>
    <t>Premium</t>
  </si>
  <si>
    <t>Interest Amount</t>
  </si>
  <si>
    <t>Death Benefit</t>
  </si>
  <si>
    <t>Comparision Between Return of Premium Term Insurance &amp; Pure Term Insurance</t>
  </si>
  <si>
    <t>At rate you are expecting for investment amount</t>
  </si>
  <si>
    <t xml:space="preserve">  Premium</t>
  </si>
  <si>
    <t>Investment Amount</t>
  </si>
  <si>
    <t>Return of Premium Term Insurance Workings</t>
  </si>
  <si>
    <t>Total Investment with Interest</t>
  </si>
  <si>
    <t>Please enter the premium: Pure Term Insurance</t>
  </si>
  <si>
    <t>Please enter the premium: Return of Premium Insurance</t>
  </si>
  <si>
    <t>Survival Benefit</t>
  </si>
  <si>
    <t>Investment amount (in RD/PPF/SIP)</t>
  </si>
  <si>
    <t>Pure Term Insurance Premium Workings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</si>
</sst>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9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3" fontId="2" fillId="6" borderId="12" xfId="0" applyNumberFormat="1" applyFont="1" applyFill="1" applyBorder="1" applyAlignment="1" applyProtection="1">
      <protection locked="0"/>
    </xf>
    <xf numFmtId="3" fontId="2" fillId="6" borderId="7" xfId="0" applyNumberFormat="1" applyFont="1" applyFill="1" applyBorder="1" applyAlignment="1" applyProtection="1">
      <protection locked="0"/>
    </xf>
    <xf numFmtId="3" fontId="2" fillId="6" borderId="25" xfId="0" applyNumberFormat="1" applyFont="1" applyFill="1" applyBorder="1" applyAlignment="1" applyProtection="1">
      <protection locked="0"/>
    </xf>
    <xf numFmtId="9" fontId="2" fillId="6" borderId="28" xfId="1" applyFont="1" applyFill="1" applyBorder="1" applyAlignment="1" applyProtection="1">
      <protection locked="0"/>
    </xf>
    <xf numFmtId="0" fontId="0" fillId="3" borderId="0" xfId="0" applyFill="1" applyProtection="1"/>
    <xf numFmtId="0" fontId="5" fillId="7" borderId="19" xfId="0" applyFont="1" applyFill="1" applyBorder="1" applyAlignment="1" applyProtection="1">
      <alignment horizontal="center" vertical="center" wrapText="1"/>
    </xf>
    <xf numFmtId="0" fontId="5" fillId="7" borderId="20" xfId="0" applyFont="1" applyFill="1" applyBorder="1" applyAlignment="1" applyProtection="1">
      <alignment horizontal="center" vertical="center" wrapText="1"/>
    </xf>
    <xf numFmtId="0" fontId="5" fillId="7" borderId="6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left"/>
    </xf>
    <xf numFmtId="0" fontId="2" fillId="5" borderId="18" xfId="0" applyFont="1" applyFill="1" applyBorder="1" applyAlignment="1" applyProtection="1">
      <alignment horizontal="left"/>
    </xf>
    <xf numFmtId="0" fontId="2" fillId="5" borderId="11" xfId="0" applyFont="1" applyFill="1" applyBorder="1" applyAlignment="1" applyProtection="1">
      <alignment horizontal="left"/>
    </xf>
    <xf numFmtId="0" fontId="2" fillId="5" borderId="2" xfId="0" applyFont="1" applyFill="1" applyBorder="1" applyAlignment="1" applyProtection="1">
      <alignment horizontal="left"/>
    </xf>
    <xf numFmtId="0" fontId="2" fillId="5" borderId="14" xfId="0" applyFont="1" applyFill="1" applyBorder="1" applyAlignment="1" applyProtection="1">
      <alignment horizontal="left"/>
    </xf>
    <xf numFmtId="0" fontId="2" fillId="5" borderId="3" xfId="0" applyFont="1" applyFill="1" applyBorder="1" applyAlignment="1" applyProtection="1">
      <alignment horizontal="left"/>
    </xf>
    <xf numFmtId="0" fontId="2" fillId="5" borderId="4" xfId="0" applyFont="1" applyFill="1" applyBorder="1" applyAlignment="1" applyProtection="1">
      <alignment horizontal="left"/>
    </xf>
    <xf numFmtId="0" fontId="2" fillId="5" borderId="15" xfId="0" applyFont="1" applyFill="1" applyBorder="1" applyAlignment="1" applyProtection="1">
      <alignment horizontal="left"/>
    </xf>
    <xf numFmtId="0" fontId="2" fillId="5" borderId="5" xfId="0" applyFont="1" applyFill="1" applyBorder="1" applyAlignment="1" applyProtection="1">
      <alignment horizontal="left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/>
    </xf>
    <xf numFmtId="9" fontId="0" fillId="3" borderId="0" xfId="0" applyNumberFormat="1" applyFill="1" applyBorder="1" applyProtection="1"/>
    <xf numFmtId="0" fontId="4" fillId="5" borderId="33" xfId="0" applyFont="1" applyFill="1" applyBorder="1" applyAlignment="1" applyProtection="1">
      <alignment horizontal="left"/>
    </xf>
    <xf numFmtId="0" fontId="4" fillId="5" borderId="34" xfId="0" applyFont="1" applyFill="1" applyBorder="1" applyAlignment="1" applyProtection="1">
      <alignment horizontal="left"/>
    </xf>
    <xf numFmtId="0" fontId="4" fillId="5" borderId="35" xfId="0" applyFont="1" applyFill="1" applyBorder="1" applyAlignment="1" applyProtection="1">
      <alignment horizontal="left"/>
    </xf>
    <xf numFmtId="3" fontId="4" fillId="5" borderId="6" xfId="0" applyNumberFormat="1" applyFont="1" applyFill="1" applyBorder="1" applyAlignment="1" applyProtection="1"/>
    <xf numFmtId="0" fontId="2" fillId="5" borderId="30" xfId="0" applyFont="1" applyFill="1" applyBorder="1" applyAlignment="1" applyProtection="1">
      <alignment horizontal="left"/>
    </xf>
    <xf numFmtId="0" fontId="2" fillId="5" borderId="31" xfId="0" applyFont="1" applyFill="1" applyBorder="1" applyAlignment="1" applyProtection="1">
      <alignment horizontal="left"/>
    </xf>
    <xf numFmtId="0" fontId="2" fillId="5" borderId="32" xfId="0" applyFont="1" applyFill="1" applyBorder="1" applyAlignment="1" applyProtection="1">
      <alignment horizontal="left"/>
    </xf>
    <xf numFmtId="0" fontId="6" fillId="8" borderId="19" xfId="0" applyFont="1" applyFill="1" applyBorder="1" applyAlignment="1" applyProtection="1">
      <alignment horizontal="center" vertical="center"/>
    </xf>
    <xf numFmtId="0" fontId="6" fillId="8" borderId="20" xfId="0" applyFont="1" applyFill="1" applyBorder="1" applyAlignment="1" applyProtection="1">
      <alignment horizontal="center" vertical="center"/>
    </xf>
    <xf numFmtId="0" fontId="6" fillId="8" borderId="6" xfId="0" applyFont="1" applyFill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4" borderId="23" xfId="0" applyFont="1" applyFill="1" applyBorder="1" applyAlignment="1" applyProtection="1">
      <alignment horizontal="center" vertical="center"/>
    </xf>
    <xf numFmtId="3" fontId="2" fillId="4" borderId="23" xfId="0" applyNumberFormat="1" applyFont="1" applyFill="1" applyBorder="1" applyAlignment="1" applyProtection="1">
      <alignment horizontal="center" vertical="center"/>
    </xf>
    <xf numFmtId="3" fontId="2" fillId="4" borderId="13" xfId="0" applyNumberFormat="1" applyFont="1" applyFill="1" applyBorder="1" applyAlignment="1" applyProtection="1">
      <alignment horizontal="center" vertical="center"/>
    </xf>
    <xf numFmtId="3" fontId="7" fillId="9" borderId="12" xfId="0" applyNumberFormat="1" applyFont="1" applyFill="1" applyBorder="1" applyAlignment="1" applyProtection="1">
      <alignment horizontal="center" vertical="center"/>
    </xf>
    <xf numFmtId="3" fontId="7" fillId="10" borderId="12" xfId="0" applyNumberFormat="1" applyFont="1" applyFill="1" applyBorder="1" applyAlignment="1" applyProtection="1">
      <alignment horizontal="center" vertical="center"/>
    </xf>
    <xf numFmtId="0" fontId="2" fillId="4" borderId="13" xfId="0" applyFont="1" applyFill="1" applyBorder="1" applyAlignment="1" applyProtection="1">
      <alignment horizontal="center" vertical="center"/>
    </xf>
    <xf numFmtId="3" fontId="4" fillId="9" borderId="13" xfId="0" applyNumberFormat="1" applyFont="1" applyFill="1" applyBorder="1" applyAlignment="1" applyProtection="1">
      <alignment horizontal="center" vertical="center"/>
    </xf>
    <xf numFmtId="3" fontId="7" fillId="10" borderId="13" xfId="0" applyNumberFormat="1" applyFont="1" applyFill="1" applyBorder="1" applyAlignment="1" applyProtection="1">
      <alignment horizontal="center" vertical="center"/>
    </xf>
    <xf numFmtId="0" fontId="2" fillId="4" borderId="21" xfId="0" applyFont="1" applyFill="1" applyBorder="1" applyAlignment="1" applyProtection="1">
      <alignment horizontal="center" vertical="center"/>
    </xf>
    <xf numFmtId="3" fontId="2" fillId="4" borderId="21" xfId="1" applyNumberFormat="1" applyFont="1" applyFill="1" applyBorder="1" applyAlignment="1" applyProtection="1">
      <alignment horizontal="center" vertical="center"/>
    </xf>
    <xf numFmtId="3" fontId="2" fillId="4" borderId="8" xfId="0" applyNumberFormat="1" applyFont="1" applyFill="1" applyBorder="1" applyAlignment="1" applyProtection="1">
      <alignment horizontal="center" vertical="center"/>
    </xf>
    <xf numFmtId="3" fontId="7" fillId="9" borderId="7" xfId="0" applyNumberFormat="1" applyFont="1" applyFill="1" applyBorder="1" applyAlignment="1" applyProtection="1">
      <alignment horizontal="center" vertical="center"/>
    </xf>
    <xf numFmtId="3" fontId="7" fillId="10" borderId="7" xfId="0" applyNumberFormat="1" applyFont="1" applyFill="1" applyBorder="1" applyAlignment="1" applyProtection="1">
      <alignment horizontal="center" vertical="center"/>
    </xf>
    <xf numFmtId="0" fontId="2" fillId="4" borderId="8" xfId="0" applyFont="1" applyFill="1" applyBorder="1" applyAlignment="1" applyProtection="1">
      <alignment horizontal="center" vertical="center"/>
    </xf>
    <xf numFmtId="3" fontId="2" fillId="4" borderId="8" xfId="1" applyNumberFormat="1" applyFont="1" applyFill="1" applyBorder="1" applyAlignment="1" applyProtection="1">
      <alignment horizontal="center" vertical="center"/>
    </xf>
    <xf numFmtId="3" fontId="4" fillId="9" borderId="8" xfId="0" applyNumberFormat="1" applyFont="1" applyFill="1" applyBorder="1" applyAlignment="1" applyProtection="1">
      <alignment horizontal="center" vertical="center"/>
    </xf>
    <xf numFmtId="3" fontId="7" fillId="10" borderId="8" xfId="0" applyNumberFormat="1" applyFont="1" applyFill="1" applyBorder="1" applyAlignment="1" applyProtection="1">
      <alignment horizontal="center" vertical="center"/>
    </xf>
    <xf numFmtId="3" fontId="2" fillId="4" borderId="22" xfId="0" applyNumberFormat="1" applyFont="1" applyFill="1" applyBorder="1" applyAlignment="1" applyProtection="1">
      <alignment horizontal="center" vertical="center"/>
    </xf>
    <xf numFmtId="3" fontId="2" fillId="4" borderId="22" xfId="1" applyNumberFormat="1" applyFont="1" applyFill="1" applyBorder="1" applyAlignment="1" applyProtection="1">
      <alignment horizontal="center" vertical="center"/>
    </xf>
    <xf numFmtId="3" fontId="4" fillId="9" borderId="22" xfId="0" applyNumberFormat="1" applyFont="1" applyFill="1" applyBorder="1" applyAlignment="1" applyProtection="1">
      <alignment horizontal="center" vertical="center"/>
    </xf>
    <xf numFmtId="3" fontId="7" fillId="10" borderId="22" xfId="0" applyNumberFormat="1" applyFont="1" applyFill="1" applyBorder="1" applyAlignment="1" applyProtection="1">
      <alignment horizontal="center" vertical="center"/>
    </xf>
    <xf numFmtId="0" fontId="2" fillId="4" borderId="24" xfId="0" applyFont="1" applyFill="1" applyBorder="1" applyAlignment="1" applyProtection="1">
      <alignment horizontal="center" vertical="center"/>
    </xf>
    <xf numFmtId="3" fontId="2" fillId="4" borderId="24" xfId="1" applyNumberFormat="1" applyFont="1" applyFill="1" applyBorder="1" applyAlignment="1" applyProtection="1">
      <alignment horizontal="center" vertical="center"/>
    </xf>
    <xf numFmtId="3" fontId="2" fillId="4" borderId="9" xfId="0" applyNumberFormat="1" applyFont="1" applyFill="1" applyBorder="1" applyAlignment="1" applyProtection="1">
      <alignment horizontal="center" vertical="center"/>
    </xf>
    <xf numFmtId="3" fontId="7" fillId="9" borderId="25" xfId="0" applyNumberFormat="1" applyFont="1" applyFill="1" applyBorder="1" applyAlignment="1" applyProtection="1">
      <alignment horizontal="center" vertical="center"/>
    </xf>
    <xf numFmtId="3" fontId="7" fillId="10" borderId="25" xfId="0" applyNumberFormat="1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 vertical="center"/>
    </xf>
    <xf numFmtId="3" fontId="2" fillId="4" borderId="9" xfId="1" applyNumberFormat="1" applyFont="1" applyFill="1" applyBorder="1" applyAlignment="1" applyProtection="1">
      <alignment horizontal="center" vertical="center"/>
    </xf>
    <xf numFmtId="3" fontId="4" fillId="9" borderId="9" xfId="0" applyNumberFormat="1" applyFont="1" applyFill="1" applyBorder="1" applyAlignment="1" applyProtection="1">
      <alignment horizontal="center" vertical="center"/>
    </xf>
    <xf numFmtId="3" fontId="7" fillId="10" borderId="9" xfId="0" applyNumberFormat="1" applyFont="1" applyFill="1" applyBorder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CCFF99"/>
      <color rgb="FFCCFF66"/>
      <color rgb="FF66FF99"/>
      <color rgb="FFCCFF33"/>
      <color rgb="FFFF99FF"/>
      <color rgb="FF33CC33"/>
      <color rgb="FFFFFF99"/>
      <color rgb="FFFFFFCC"/>
      <color rgb="FFFFCCCC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779014</xdr:colOff>
      <xdr:row>0</xdr:row>
      <xdr:rowOff>148590</xdr:rowOff>
    </xdr:from>
    <xdr:to>
      <xdr:col>14</xdr:col>
      <xdr:colOff>814746</xdr:colOff>
      <xdr:row>1</xdr:row>
      <xdr:rowOff>396240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2774" y="148590"/>
          <a:ext cx="904412" cy="438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kha%20C/AppData/Local/Microsoft/Windows/INetCache/Content.Outlook/JNOK87M1/Housing%20Loan%20Balance%20Tranfer%20-%20Calculat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Loan Calculator"/>
      <sheetName val="Workings"/>
    </sheetNames>
    <sheetDataSet>
      <sheetData sheetId="0">
        <row r="4">
          <cell r="F4">
            <v>20</v>
          </cell>
        </row>
        <row r="7">
          <cell r="F7">
            <v>17994.51911700339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6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.88671875" style="5" customWidth="1"/>
    <col min="2" max="2" width="12.6640625" style="5" customWidth="1"/>
    <col min="3" max="6" width="13.6640625" style="5" customWidth="1"/>
    <col min="7" max="7" width="7.6640625" style="5" customWidth="1"/>
    <col min="8" max="13" width="14" style="5" customWidth="1"/>
    <col min="14" max="14" width="12.6640625" style="5" customWidth="1"/>
    <col min="15" max="15" width="13.6640625" style="5" customWidth="1"/>
    <col min="16" max="18" width="15.6640625" style="5" customWidth="1"/>
    <col min="19" max="16384" width="9.109375" style="5"/>
  </cols>
  <sheetData>
    <row r="1" spans="2:18" ht="15" thickBot="1" x14ac:dyDescent="0.35"/>
    <row r="2" spans="2:18" ht="46.5" customHeight="1" thickBot="1" x14ac:dyDescent="0.35">
      <c r="E2" s="6" t="s">
        <v>6</v>
      </c>
      <c r="F2" s="7"/>
      <c r="G2" s="7"/>
      <c r="H2" s="7"/>
      <c r="I2" s="7"/>
      <c r="J2" s="8"/>
    </row>
    <row r="3" spans="2:18" ht="15.6" x14ac:dyDescent="0.3">
      <c r="E3" s="9" t="s">
        <v>0</v>
      </c>
      <c r="F3" s="10"/>
      <c r="G3" s="10"/>
      <c r="H3" s="10"/>
      <c r="I3" s="11"/>
      <c r="J3" s="1">
        <v>10000000</v>
      </c>
    </row>
    <row r="4" spans="2:18" ht="15.6" x14ac:dyDescent="0.3">
      <c r="E4" s="12" t="s">
        <v>1</v>
      </c>
      <c r="F4" s="13"/>
      <c r="G4" s="13"/>
      <c r="H4" s="13"/>
      <c r="I4" s="14"/>
      <c r="J4" s="2">
        <v>15</v>
      </c>
    </row>
    <row r="5" spans="2:18" ht="15.6" x14ac:dyDescent="0.3">
      <c r="E5" s="12" t="s">
        <v>13</v>
      </c>
      <c r="F5" s="13"/>
      <c r="G5" s="13"/>
      <c r="H5" s="13"/>
      <c r="I5" s="14"/>
      <c r="J5" s="2">
        <v>25000</v>
      </c>
    </row>
    <row r="6" spans="2:18" ht="16.2" thickBot="1" x14ac:dyDescent="0.35">
      <c r="E6" s="15" t="s">
        <v>12</v>
      </c>
      <c r="F6" s="16"/>
      <c r="G6" s="16"/>
      <c r="H6" s="16"/>
      <c r="I6" s="17"/>
      <c r="J6" s="3">
        <v>10000</v>
      </c>
    </row>
    <row r="7" spans="2:18" ht="16.2" thickBot="1" x14ac:dyDescent="0.35">
      <c r="E7" s="18"/>
      <c r="F7" s="19"/>
      <c r="G7" s="19"/>
      <c r="H7" s="19"/>
      <c r="I7" s="19"/>
      <c r="J7" s="20"/>
      <c r="P7" s="21"/>
      <c r="Q7" s="21"/>
      <c r="R7" s="22"/>
    </row>
    <row r="8" spans="2:18" ht="16.2" thickBot="1" x14ac:dyDescent="0.35">
      <c r="E8" s="23" t="s">
        <v>15</v>
      </c>
      <c r="F8" s="24"/>
      <c r="G8" s="24"/>
      <c r="H8" s="24"/>
      <c r="I8" s="25"/>
      <c r="J8" s="26">
        <f>Premium-J6</f>
        <v>15000</v>
      </c>
      <c r="P8" s="21"/>
      <c r="Q8" s="21"/>
      <c r="R8" s="22"/>
    </row>
    <row r="9" spans="2:18" ht="16.2" thickBot="1" x14ac:dyDescent="0.35">
      <c r="E9" s="27" t="s">
        <v>7</v>
      </c>
      <c r="F9" s="28"/>
      <c r="G9" s="28"/>
      <c r="H9" s="28"/>
      <c r="I9" s="29"/>
      <c r="J9" s="4">
        <v>7.0000000000000007E-2</v>
      </c>
      <c r="P9" s="21"/>
      <c r="Q9" s="21"/>
      <c r="R9" s="22"/>
    </row>
    <row r="10" spans="2:18" ht="15" thickBot="1" x14ac:dyDescent="0.35"/>
    <row r="11" spans="2:18" ht="18.600000000000001" thickBot="1" x14ac:dyDescent="0.35">
      <c r="B11" s="30" t="s">
        <v>10</v>
      </c>
      <c r="C11" s="31"/>
      <c r="D11" s="31"/>
      <c r="E11" s="31"/>
      <c r="F11" s="32"/>
      <c r="H11" s="30" t="s">
        <v>16</v>
      </c>
      <c r="I11" s="31"/>
      <c r="J11" s="31"/>
      <c r="K11" s="31"/>
      <c r="L11" s="31"/>
      <c r="M11" s="31"/>
      <c r="N11" s="31"/>
      <c r="O11" s="32"/>
    </row>
    <row r="12" spans="2:18" ht="15" thickBot="1" x14ac:dyDescent="0.35"/>
    <row r="13" spans="2:18" ht="47.4" thickBot="1" x14ac:dyDescent="0.35">
      <c r="B13" s="33" t="s">
        <v>2</v>
      </c>
      <c r="C13" s="34" t="s">
        <v>0</v>
      </c>
      <c r="D13" s="35" t="s">
        <v>8</v>
      </c>
      <c r="E13" s="36" t="s">
        <v>14</v>
      </c>
      <c r="F13" s="35" t="s">
        <v>5</v>
      </c>
      <c r="H13" s="37" t="s">
        <v>2</v>
      </c>
      <c r="I13" s="38" t="s">
        <v>0</v>
      </c>
      <c r="J13" s="38" t="s">
        <v>3</v>
      </c>
      <c r="K13" s="38" t="s">
        <v>9</v>
      </c>
      <c r="L13" s="38" t="s">
        <v>4</v>
      </c>
      <c r="M13" s="38" t="s">
        <v>11</v>
      </c>
      <c r="N13" s="38" t="s">
        <v>14</v>
      </c>
      <c r="O13" s="38" t="s">
        <v>5</v>
      </c>
    </row>
    <row r="14" spans="2:18" ht="15.6" x14ac:dyDescent="0.3">
      <c r="B14" s="39">
        <v>0</v>
      </c>
      <c r="C14" s="40"/>
      <c r="D14" s="41"/>
      <c r="E14" s="42"/>
      <c r="F14" s="43"/>
      <c r="H14" s="44">
        <v>0</v>
      </c>
      <c r="I14" s="41"/>
      <c r="J14" s="41"/>
      <c r="K14" s="41"/>
      <c r="L14" s="44"/>
      <c r="M14" s="41"/>
      <c r="N14" s="45"/>
      <c r="O14" s="46"/>
    </row>
    <row r="15" spans="2:18" ht="15.6" x14ac:dyDescent="0.3">
      <c r="B15" s="47">
        <f>IF(B14&lt;Terms,1)</f>
        <v>1</v>
      </c>
      <c r="C15" s="48">
        <f>IF(B15="",0,SumAssured)</f>
        <v>10000000</v>
      </c>
      <c r="D15" s="49">
        <f>IF(B15="",0,Premium)</f>
        <v>25000</v>
      </c>
      <c r="E15" s="50">
        <f>IF(B15="","",IF(B15&lt;=0,0,))</f>
        <v>0</v>
      </c>
      <c r="F15" s="51">
        <f t="shared" ref="F15:F45" si="0">IF(B15="","",SumAssured)</f>
        <v>10000000</v>
      </c>
      <c r="H15" s="52">
        <f>IF(H14&lt;Terms,1)</f>
        <v>1</v>
      </c>
      <c r="I15" s="49">
        <f>IF(H15="",0,SumAssured)</f>
        <v>10000000</v>
      </c>
      <c r="J15" s="49">
        <f>IF(H15="",0,J6)</f>
        <v>10000</v>
      </c>
      <c r="K15" s="49">
        <f>IF(H15="",0,InvestAmt)</f>
        <v>15000</v>
      </c>
      <c r="L15" s="53">
        <f>IF(H15="",0,K15*Rate)</f>
        <v>1050</v>
      </c>
      <c r="M15" s="49">
        <f>IF(H15="","",IF(H15&lt;=0,0,M14+K15+L15))</f>
        <v>16050</v>
      </c>
      <c r="N15" s="54">
        <f>IF(H15="","",IF(H15&lt;=0,0,))</f>
        <v>0</v>
      </c>
      <c r="O15" s="55">
        <f t="shared" ref="O15:O45" si="1">IF(H15="","",SumAssured+M15)</f>
        <v>10016050</v>
      </c>
    </row>
    <row r="16" spans="2:18" ht="15.6" x14ac:dyDescent="0.3">
      <c r="B16" s="47">
        <f t="shared" ref="B16:B45" si="2">IF(B15="","",IF(B15&lt;Terms,B15+1,""))</f>
        <v>2</v>
      </c>
      <c r="C16" s="48">
        <f>IF(B16="",0,IF(B16="",NA(),SumAssured))</f>
        <v>10000000</v>
      </c>
      <c r="D16" s="49">
        <f>IF(B16="",0,IF(B16="",NA(),Premium))</f>
        <v>25000</v>
      </c>
      <c r="E16" s="50">
        <f>IF(B15="","",IF(B15=Terms,SUM($D$15),0))</f>
        <v>0</v>
      </c>
      <c r="F16" s="51">
        <f t="shared" si="0"/>
        <v>10000000</v>
      </c>
      <c r="H16" s="52">
        <f t="shared" ref="H16:H45" si="3">IF(H15="","",IF(H15&lt;Terms,H15+1,""))</f>
        <v>2</v>
      </c>
      <c r="I16" s="49">
        <f t="shared" ref="I16:I44" si="4">IF(H16="",0,IF(H16="",NA(),SumAssured))</f>
        <v>10000000</v>
      </c>
      <c r="J16" s="49">
        <f t="shared" ref="J16:J45" si="5">IF(H16="",0,IF(H16="",NA(),$J$6))</f>
        <v>10000</v>
      </c>
      <c r="K16" s="49">
        <f t="shared" ref="K16:K44" si="6">IF(H16="",0,IF(H16="",NA(),InvestAmt))</f>
        <v>15000</v>
      </c>
      <c r="L16" s="53">
        <f t="shared" ref="L16:L44" si="7">IF(H16="",0,IF(H16="",NA(),(M15+K16)*Rate))</f>
        <v>2173.5</v>
      </c>
      <c r="M16" s="49">
        <f>IF(H16="","",IF(H16&lt;=0,0,M15+K16+L16))</f>
        <v>33223.5</v>
      </c>
      <c r="N16" s="54">
        <f t="shared" ref="N16:N45" si="8">IF(H15="","",IF(H15=Terms,SUM(M15),0))</f>
        <v>0</v>
      </c>
      <c r="O16" s="55">
        <f t="shared" si="1"/>
        <v>10033223.5</v>
      </c>
    </row>
    <row r="17" spans="2:15" ht="15.6" x14ac:dyDescent="0.3">
      <c r="B17" s="47">
        <f t="shared" si="2"/>
        <v>3</v>
      </c>
      <c r="C17" s="48">
        <f t="shared" ref="C17:C44" si="9">IF(B17="",0,IF(B17="",NA(),SumAssured))</f>
        <v>10000000</v>
      </c>
      <c r="D17" s="49">
        <f t="shared" ref="D17:D44" si="10">IF(B17="",0,IF(B17="",NA(),Premium))</f>
        <v>25000</v>
      </c>
      <c r="E17" s="50">
        <f>IF(B16="","",IF(B16=Terms,SUM($D$15:D16),0))</f>
        <v>0</v>
      </c>
      <c r="F17" s="51">
        <f t="shared" si="0"/>
        <v>10000000</v>
      </c>
      <c r="H17" s="52">
        <f t="shared" si="3"/>
        <v>3</v>
      </c>
      <c r="I17" s="49">
        <f t="shared" si="4"/>
        <v>10000000</v>
      </c>
      <c r="J17" s="49">
        <f t="shared" si="5"/>
        <v>10000</v>
      </c>
      <c r="K17" s="49">
        <f t="shared" si="6"/>
        <v>15000</v>
      </c>
      <c r="L17" s="53">
        <f t="shared" si="7"/>
        <v>3375.6450000000004</v>
      </c>
      <c r="M17" s="49">
        <f t="shared" ref="M17:M44" si="11">IF(H17="","",IF(H17&lt;=0,0,M16+K17+L17))</f>
        <v>51599.145000000004</v>
      </c>
      <c r="N17" s="54">
        <f t="shared" si="8"/>
        <v>0</v>
      </c>
      <c r="O17" s="55">
        <f t="shared" si="1"/>
        <v>10051599.145</v>
      </c>
    </row>
    <row r="18" spans="2:15" ht="15.6" x14ac:dyDescent="0.3">
      <c r="B18" s="47">
        <f t="shared" si="2"/>
        <v>4</v>
      </c>
      <c r="C18" s="48">
        <f t="shared" si="9"/>
        <v>10000000</v>
      </c>
      <c r="D18" s="49">
        <f t="shared" si="10"/>
        <v>25000</v>
      </c>
      <c r="E18" s="50">
        <f>IF(B17="","",IF(B17=Terms,SUM($D$15:D17),0))</f>
        <v>0</v>
      </c>
      <c r="F18" s="51">
        <f t="shared" si="0"/>
        <v>10000000</v>
      </c>
      <c r="H18" s="52">
        <f t="shared" si="3"/>
        <v>4</v>
      </c>
      <c r="I18" s="49">
        <f t="shared" si="4"/>
        <v>10000000</v>
      </c>
      <c r="J18" s="49">
        <f t="shared" si="5"/>
        <v>10000</v>
      </c>
      <c r="K18" s="49">
        <f t="shared" si="6"/>
        <v>15000</v>
      </c>
      <c r="L18" s="53">
        <f t="shared" si="7"/>
        <v>4661.9401500000004</v>
      </c>
      <c r="M18" s="49">
        <f t="shared" si="11"/>
        <v>71261.085149999999</v>
      </c>
      <c r="N18" s="54">
        <f t="shared" si="8"/>
        <v>0</v>
      </c>
      <c r="O18" s="55">
        <f t="shared" si="1"/>
        <v>10071261.08515</v>
      </c>
    </row>
    <row r="19" spans="2:15" ht="15.6" x14ac:dyDescent="0.3">
      <c r="B19" s="47">
        <f t="shared" si="2"/>
        <v>5</v>
      </c>
      <c r="C19" s="48">
        <f t="shared" si="9"/>
        <v>10000000</v>
      </c>
      <c r="D19" s="49">
        <f t="shared" si="10"/>
        <v>25000</v>
      </c>
      <c r="E19" s="50">
        <f>IF(B18="","",IF(B18=Terms,SUM($D$15:D18),0))</f>
        <v>0</v>
      </c>
      <c r="F19" s="51">
        <f t="shared" si="0"/>
        <v>10000000</v>
      </c>
      <c r="H19" s="52">
        <f t="shared" si="3"/>
        <v>5</v>
      </c>
      <c r="I19" s="49">
        <f t="shared" si="4"/>
        <v>10000000</v>
      </c>
      <c r="J19" s="49">
        <f t="shared" si="5"/>
        <v>10000</v>
      </c>
      <c r="K19" s="49">
        <f t="shared" si="6"/>
        <v>15000</v>
      </c>
      <c r="L19" s="53">
        <f t="shared" si="7"/>
        <v>6038.2759605000001</v>
      </c>
      <c r="M19" s="49">
        <f t="shared" si="11"/>
        <v>92299.361110500002</v>
      </c>
      <c r="N19" s="54">
        <f t="shared" si="8"/>
        <v>0</v>
      </c>
      <c r="O19" s="55">
        <f t="shared" si="1"/>
        <v>10092299.361110499</v>
      </c>
    </row>
    <row r="20" spans="2:15" ht="15.6" x14ac:dyDescent="0.3">
      <c r="B20" s="47">
        <f t="shared" si="2"/>
        <v>6</v>
      </c>
      <c r="C20" s="48">
        <f t="shared" si="9"/>
        <v>10000000</v>
      </c>
      <c r="D20" s="49">
        <f t="shared" si="10"/>
        <v>25000</v>
      </c>
      <c r="E20" s="50">
        <f>IF(B19="","",IF(B19=Terms,SUM($D$15:D19),0))</f>
        <v>0</v>
      </c>
      <c r="F20" s="51">
        <f t="shared" si="0"/>
        <v>10000000</v>
      </c>
      <c r="H20" s="52">
        <f t="shared" si="3"/>
        <v>6</v>
      </c>
      <c r="I20" s="49">
        <f t="shared" si="4"/>
        <v>10000000</v>
      </c>
      <c r="J20" s="49">
        <f t="shared" si="5"/>
        <v>10000</v>
      </c>
      <c r="K20" s="49">
        <f t="shared" si="6"/>
        <v>15000</v>
      </c>
      <c r="L20" s="53">
        <f t="shared" si="7"/>
        <v>7510.9552777350009</v>
      </c>
      <c r="M20" s="49">
        <f t="shared" si="11"/>
        <v>114810.31638823501</v>
      </c>
      <c r="N20" s="54">
        <f t="shared" si="8"/>
        <v>0</v>
      </c>
      <c r="O20" s="55">
        <f t="shared" si="1"/>
        <v>10114810.316388234</v>
      </c>
    </row>
    <row r="21" spans="2:15" ht="15.6" x14ac:dyDescent="0.3">
      <c r="B21" s="47">
        <f t="shared" si="2"/>
        <v>7</v>
      </c>
      <c r="C21" s="48">
        <f t="shared" si="9"/>
        <v>10000000</v>
      </c>
      <c r="D21" s="49">
        <f t="shared" si="10"/>
        <v>25000</v>
      </c>
      <c r="E21" s="50">
        <f>IF(B20="","",IF(B20=Terms,SUM($D$15:D20),0))</f>
        <v>0</v>
      </c>
      <c r="F21" s="51">
        <f t="shared" si="0"/>
        <v>10000000</v>
      </c>
      <c r="H21" s="52">
        <f t="shared" si="3"/>
        <v>7</v>
      </c>
      <c r="I21" s="49">
        <f t="shared" si="4"/>
        <v>10000000</v>
      </c>
      <c r="J21" s="49">
        <f t="shared" si="5"/>
        <v>10000</v>
      </c>
      <c r="K21" s="49">
        <f t="shared" si="6"/>
        <v>15000</v>
      </c>
      <c r="L21" s="53">
        <f t="shared" si="7"/>
        <v>9086.7221471764515</v>
      </c>
      <c r="M21" s="49">
        <f t="shared" si="11"/>
        <v>138897.03853541147</v>
      </c>
      <c r="N21" s="54">
        <f t="shared" si="8"/>
        <v>0</v>
      </c>
      <c r="O21" s="55">
        <f t="shared" si="1"/>
        <v>10138897.038535412</v>
      </c>
    </row>
    <row r="22" spans="2:15" ht="15.6" x14ac:dyDescent="0.3">
      <c r="B22" s="47">
        <f t="shared" si="2"/>
        <v>8</v>
      </c>
      <c r="C22" s="48">
        <f t="shared" si="9"/>
        <v>10000000</v>
      </c>
      <c r="D22" s="49">
        <f t="shared" si="10"/>
        <v>25000</v>
      </c>
      <c r="E22" s="50">
        <f>IF(B21="","",IF(B21=Terms,SUM($D$15:D21),0))</f>
        <v>0</v>
      </c>
      <c r="F22" s="51">
        <f t="shared" si="0"/>
        <v>10000000</v>
      </c>
      <c r="H22" s="52">
        <f t="shared" si="3"/>
        <v>8</v>
      </c>
      <c r="I22" s="49">
        <f t="shared" si="4"/>
        <v>10000000</v>
      </c>
      <c r="J22" s="49">
        <f t="shared" si="5"/>
        <v>10000</v>
      </c>
      <c r="K22" s="49">
        <f t="shared" si="6"/>
        <v>15000</v>
      </c>
      <c r="L22" s="53">
        <f t="shared" si="7"/>
        <v>10772.792697478804</v>
      </c>
      <c r="M22" s="49">
        <f t="shared" si="11"/>
        <v>164669.83123289028</v>
      </c>
      <c r="N22" s="54">
        <f t="shared" si="8"/>
        <v>0</v>
      </c>
      <c r="O22" s="55">
        <f t="shared" si="1"/>
        <v>10164669.83123289</v>
      </c>
    </row>
    <row r="23" spans="2:15" ht="15.6" x14ac:dyDescent="0.3">
      <c r="B23" s="47">
        <f t="shared" si="2"/>
        <v>9</v>
      </c>
      <c r="C23" s="48">
        <f t="shared" si="9"/>
        <v>10000000</v>
      </c>
      <c r="D23" s="49">
        <f t="shared" si="10"/>
        <v>25000</v>
      </c>
      <c r="E23" s="50">
        <f>IF(B22="","",IF(B22=Terms,SUM($D$15:D22),0))</f>
        <v>0</v>
      </c>
      <c r="F23" s="51">
        <f t="shared" si="0"/>
        <v>10000000</v>
      </c>
      <c r="H23" s="52">
        <f t="shared" si="3"/>
        <v>9</v>
      </c>
      <c r="I23" s="49">
        <f t="shared" si="4"/>
        <v>10000000</v>
      </c>
      <c r="J23" s="49">
        <f t="shared" si="5"/>
        <v>10000</v>
      </c>
      <c r="K23" s="49">
        <f t="shared" si="6"/>
        <v>15000</v>
      </c>
      <c r="L23" s="53">
        <f t="shared" si="7"/>
        <v>12576.888186302322</v>
      </c>
      <c r="M23" s="49">
        <f t="shared" si="11"/>
        <v>192246.71941919261</v>
      </c>
      <c r="N23" s="54">
        <f t="shared" si="8"/>
        <v>0</v>
      </c>
      <c r="O23" s="55">
        <f t="shared" si="1"/>
        <v>10192246.719419193</v>
      </c>
    </row>
    <row r="24" spans="2:15" ht="15.6" x14ac:dyDescent="0.3">
      <c r="B24" s="47">
        <f t="shared" si="2"/>
        <v>10</v>
      </c>
      <c r="C24" s="48">
        <f t="shared" si="9"/>
        <v>10000000</v>
      </c>
      <c r="D24" s="49">
        <f t="shared" si="10"/>
        <v>25000</v>
      </c>
      <c r="E24" s="50">
        <f>IF(B23="","",IF(B23=Terms,SUM($D$15:D23),0))</f>
        <v>0</v>
      </c>
      <c r="F24" s="51">
        <f t="shared" si="0"/>
        <v>10000000</v>
      </c>
      <c r="H24" s="52">
        <f t="shared" si="3"/>
        <v>10</v>
      </c>
      <c r="I24" s="49">
        <f t="shared" si="4"/>
        <v>10000000</v>
      </c>
      <c r="J24" s="49">
        <f t="shared" si="5"/>
        <v>10000</v>
      </c>
      <c r="K24" s="49">
        <f t="shared" si="6"/>
        <v>15000</v>
      </c>
      <c r="L24" s="53">
        <f t="shared" si="7"/>
        <v>14507.270359343484</v>
      </c>
      <c r="M24" s="49">
        <f t="shared" si="11"/>
        <v>221753.98977853608</v>
      </c>
      <c r="N24" s="54">
        <f t="shared" si="8"/>
        <v>0</v>
      </c>
      <c r="O24" s="55">
        <f t="shared" si="1"/>
        <v>10221753.989778535</v>
      </c>
    </row>
    <row r="25" spans="2:15" ht="15.6" x14ac:dyDescent="0.3">
      <c r="B25" s="47">
        <f t="shared" si="2"/>
        <v>11</v>
      </c>
      <c r="C25" s="48">
        <f t="shared" si="9"/>
        <v>10000000</v>
      </c>
      <c r="D25" s="49">
        <f t="shared" si="10"/>
        <v>25000</v>
      </c>
      <c r="E25" s="50">
        <f>IF(B24="","",IF(B24=Terms,SUM($D$15:D24),0))</f>
        <v>0</v>
      </c>
      <c r="F25" s="51">
        <f t="shared" si="0"/>
        <v>10000000</v>
      </c>
      <c r="H25" s="52">
        <f t="shared" si="3"/>
        <v>11</v>
      </c>
      <c r="I25" s="49">
        <f t="shared" si="4"/>
        <v>10000000</v>
      </c>
      <c r="J25" s="49">
        <f t="shared" si="5"/>
        <v>10000</v>
      </c>
      <c r="K25" s="49">
        <f t="shared" si="6"/>
        <v>15000</v>
      </c>
      <c r="L25" s="53">
        <f t="shared" si="7"/>
        <v>16572.779284497527</v>
      </c>
      <c r="M25" s="49">
        <f t="shared" si="11"/>
        <v>253326.7690630336</v>
      </c>
      <c r="N25" s="54">
        <f t="shared" si="8"/>
        <v>0</v>
      </c>
      <c r="O25" s="55">
        <f t="shared" si="1"/>
        <v>10253326.769063033</v>
      </c>
    </row>
    <row r="26" spans="2:15" ht="15.6" x14ac:dyDescent="0.3">
      <c r="B26" s="47">
        <f t="shared" si="2"/>
        <v>12</v>
      </c>
      <c r="C26" s="48">
        <f t="shared" si="9"/>
        <v>10000000</v>
      </c>
      <c r="D26" s="49">
        <f t="shared" si="10"/>
        <v>25000</v>
      </c>
      <c r="E26" s="50">
        <f>IF(B25="","",IF(B25=Terms,SUM($D$15:D25),0))</f>
        <v>0</v>
      </c>
      <c r="F26" s="51">
        <f t="shared" si="0"/>
        <v>10000000</v>
      </c>
      <c r="H26" s="52">
        <f t="shared" si="3"/>
        <v>12</v>
      </c>
      <c r="I26" s="49">
        <f t="shared" si="4"/>
        <v>10000000</v>
      </c>
      <c r="J26" s="49">
        <f t="shared" si="5"/>
        <v>10000</v>
      </c>
      <c r="K26" s="49">
        <f t="shared" si="6"/>
        <v>15000</v>
      </c>
      <c r="L26" s="53">
        <f t="shared" si="7"/>
        <v>18782.873834412356</v>
      </c>
      <c r="M26" s="49">
        <f t="shared" si="11"/>
        <v>287109.642897446</v>
      </c>
      <c r="N26" s="54">
        <f t="shared" si="8"/>
        <v>0</v>
      </c>
      <c r="O26" s="55">
        <f t="shared" si="1"/>
        <v>10287109.642897446</v>
      </c>
    </row>
    <row r="27" spans="2:15" ht="15.6" x14ac:dyDescent="0.3">
      <c r="B27" s="47">
        <f t="shared" si="2"/>
        <v>13</v>
      </c>
      <c r="C27" s="48">
        <f t="shared" si="9"/>
        <v>10000000</v>
      </c>
      <c r="D27" s="49">
        <f t="shared" si="10"/>
        <v>25000</v>
      </c>
      <c r="E27" s="50">
        <f>IF(B26="","",IF(B26=Terms,SUM($D$15:D26),0))</f>
        <v>0</v>
      </c>
      <c r="F27" s="51">
        <f t="shared" si="0"/>
        <v>10000000</v>
      </c>
      <c r="H27" s="52">
        <f t="shared" si="3"/>
        <v>13</v>
      </c>
      <c r="I27" s="49">
        <f t="shared" si="4"/>
        <v>10000000</v>
      </c>
      <c r="J27" s="49">
        <f t="shared" si="5"/>
        <v>10000</v>
      </c>
      <c r="K27" s="49">
        <f t="shared" si="6"/>
        <v>15000</v>
      </c>
      <c r="L27" s="53">
        <f t="shared" si="7"/>
        <v>21147.675002821223</v>
      </c>
      <c r="M27" s="49">
        <f t="shared" si="11"/>
        <v>323257.3179002672</v>
      </c>
      <c r="N27" s="54">
        <f t="shared" si="8"/>
        <v>0</v>
      </c>
      <c r="O27" s="55">
        <f t="shared" si="1"/>
        <v>10323257.317900266</v>
      </c>
    </row>
    <row r="28" spans="2:15" ht="15.6" x14ac:dyDescent="0.3">
      <c r="B28" s="47">
        <f t="shared" si="2"/>
        <v>14</v>
      </c>
      <c r="C28" s="48">
        <f t="shared" si="9"/>
        <v>10000000</v>
      </c>
      <c r="D28" s="49">
        <f t="shared" si="10"/>
        <v>25000</v>
      </c>
      <c r="E28" s="50">
        <f>IF(B27="","",IF(B27=Terms,SUM($D$15:D27),0))</f>
        <v>0</v>
      </c>
      <c r="F28" s="51">
        <f t="shared" si="0"/>
        <v>10000000</v>
      </c>
      <c r="H28" s="52">
        <f t="shared" si="3"/>
        <v>14</v>
      </c>
      <c r="I28" s="49">
        <f t="shared" si="4"/>
        <v>10000000</v>
      </c>
      <c r="J28" s="49">
        <f t="shared" si="5"/>
        <v>10000</v>
      </c>
      <c r="K28" s="49">
        <f t="shared" si="6"/>
        <v>15000</v>
      </c>
      <c r="L28" s="53">
        <f t="shared" si="7"/>
        <v>23678.012253018707</v>
      </c>
      <c r="M28" s="49">
        <f t="shared" si="11"/>
        <v>361935.33015328587</v>
      </c>
      <c r="N28" s="54">
        <f t="shared" si="8"/>
        <v>0</v>
      </c>
      <c r="O28" s="55">
        <f t="shared" si="1"/>
        <v>10361935.330153286</v>
      </c>
    </row>
    <row r="29" spans="2:15" ht="15.6" x14ac:dyDescent="0.3">
      <c r="B29" s="47">
        <f t="shared" si="2"/>
        <v>15</v>
      </c>
      <c r="C29" s="48">
        <f t="shared" si="9"/>
        <v>10000000</v>
      </c>
      <c r="D29" s="49">
        <f t="shared" si="10"/>
        <v>25000</v>
      </c>
      <c r="E29" s="50">
        <f>IF(B28="","",IF(B28=Terms,SUM($D$15:D28),0))</f>
        <v>0</v>
      </c>
      <c r="F29" s="51">
        <f t="shared" si="0"/>
        <v>10000000</v>
      </c>
      <c r="H29" s="52">
        <f t="shared" si="3"/>
        <v>15</v>
      </c>
      <c r="I29" s="49">
        <f t="shared" si="4"/>
        <v>10000000</v>
      </c>
      <c r="J29" s="49">
        <f t="shared" si="5"/>
        <v>10000</v>
      </c>
      <c r="K29" s="49">
        <f t="shared" si="6"/>
        <v>15000</v>
      </c>
      <c r="L29" s="53">
        <f t="shared" si="7"/>
        <v>26385.473110730014</v>
      </c>
      <c r="M29" s="49">
        <f t="shared" si="11"/>
        <v>403320.80326401588</v>
      </c>
      <c r="N29" s="54">
        <f t="shared" si="8"/>
        <v>0</v>
      </c>
      <c r="O29" s="55">
        <f t="shared" si="1"/>
        <v>10403320.803264016</v>
      </c>
    </row>
    <row r="30" spans="2:15" ht="15.6" x14ac:dyDescent="0.3">
      <c r="B30" s="47" t="str">
        <f t="shared" si="2"/>
        <v/>
      </c>
      <c r="C30" s="48">
        <f t="shared" si="9"/>
        <v>0</v>
      </c>
      <c r="D30" s="49">
        <f t="shared" si="10"/>
        <v>0</v>
      </c>
      <c r="E30" s="50">
        <f>IF(B29="","",IF(B29=Terms,SUM($D$15:D29),0))</f>
        <v>375000</v>
      </c>
      <c r="F30" s="51" t="str">
        <f t="shared" si="0"/>
        <v/>
      </c>
      <c r="H30" s="52" t="str">
        <f t="shared" si="3"/>
        <v/>
      </c>
      <c r="I30" s="49">
        <f t="shared" si="4"/>
        <v>0</v>
      </c>
      <c r="J30" s="49">
        <f t="shared" si="5"/>
        <v>0</v>
      </c>
      <c r="K30" s="49">
        <f t="shared" si="6"/>
        <v>0</v>
      </c>
      <c r="L30" s="53">
        <f t="shared" si="7"/>
        <v>0</v>
      </c>
      <c r="M30" s="49" t="str">
        <f t="shared" si="11"/>
        <v/>
      </c>
      <c r="N30" s="54">
        <f t="shared" si="8"/>
        <v>403320.80326401588</v>
      </c>
      <c r="O30" s="55" t="str">
        <f t="shared" si="1"/>
        <v/>
      </c>
    </row>
    <row r="31" spans="2:15" ht="15.6" x14ac:dyDescent="0.3">
      <c r="B31" s="47" t="str">
        <f t="shared" si="2"/>
        <v/>
      </c>
      <c r="C31" s="48">
        <f t="shared" si="9"/>
        <v>0</v>
      </c>
      <c r="D31" s="49">
        <f t="shared" si="10"/>
        <v>0</v>
      </c>
      <c r="E31" s="50" t="str">
        <f>IF(B30="","",IF(B30=Terms,SUM($D$15:D30),0))</f>
        <v/>
      </c>
      <c r="F31" s="51" t="str">
        <f t="shared" si="0"/>
        <v/>
      </c>
      <c r="H31" s="52" t="str">
        <f t="shared" si="3"/>
        <v/>
      </c>
      <c r="I31" s="49">
        <f t="shared" si="4"/>
        <v>0</v>
      </c>
      <c r="J31" s="49">
        <f t="shared" si="5"/>
        <v>0</v>
      </c>
      <c r="K31" s="49">
        <f t="shared" si="6"/>
        <v>0</v>
      </c>
      <c r="L31" s="53">
        <f t="shared" si="7"/>
        <v>0</v>
      </c>
      <c r="M31" s="49" t="str">
        <f t="shared" si="11"/>
        <v/>
      </c>
      <c r="N31" s="54" t="str">
        <f t="shared" si="8"/>
        <v/>
      </c>
      <c r="O31" s="55" t="str">
        <f t="shared" si="1"/>
        <v/>
      </c>
    </row>
    <row r="32" spans="2:15" ht="15.6" x14ac:dyDescent="0.3">
      <c r="B32" s="47" t="str">
        <f t="shared" si="2"/>
        <v/>
      </c>
      <c r="C32" s="48">
        <f t="shared" si="9"/>
        <v>0</v>
      </c>
      <c r="D32" s="49">
        <f t="shared" si="10"/>
        <v>0</v>
      </c>
      <c r="E32" s="50" t="str">
        <f>IF(B31="","",IF(B31=Terms,SUM($D$15:D31),0))</f>
        <v/>
      </c>
      <c r="F32" s="51" t="str">
        <f t="shared" si="0"/>
        <v/>
      </c>
      <c r="H32" s="52" t="str">
        <f t="shared" si="3"/>
        <v/>
      </c>
      <c r="I32" s="49">
        <f t="shared" si="4"/>
        <v>0</v>
      </c>
      <c r="J32" s="49">
        <f t="shared" si="5"/>
        <v>0</v>
      </c>
      <c r="K32" s="49">
        <f t="shared" si="6"/>
        <v>0</v>
      </c>
      <c r="L32" s="53">
        <f t="shared" si="7"/>
        <v>0</v>
      </c>
      <c r="M32" s="49" t="str">
        <f t="shared" si="11"/>
        <v/>
      </c>
      <c r="N32" s="54" t="str">
        <f t="shared" si="8"/>
        <v/>
      </c>
      <c r="O32" s="55" t="str">
        <f t="shared" si="1"/>
        <v/>
      </c>
    </row>
    <row r="33" spans="2:15" ht="15.6" x14ac:dyDescent="0.3">
      <c r="B33" s="47" t="str">
        <f t="shared" si="2"/>
        <v/>
      </c>
      <c r="C33" s="48">
        <f t="shared" si="9"/>
        <v>0</v>
      </c>
      <c r="D33" s="49">
        <f t="shared" si="10"/>
        <v>0</v>
      </c>
      <c r="E33" s="50" t="str">
        <f>IF(B32="","",IF(B32=Terms,SUM($D$15:D32),0))</f>
        <v/>
      </c>
      <c r="F33" s="51" t="str">
        <f t="shared" si="0"/>
        <v/>
      </c>
      <c r="H33" s="52" t="str">
        <f t="shared" si="3"/>
        <v/>
      </c>
      <c r="I33" s="49">
        <f t="shared" si="4"/>
        <v>0</v>
      </c>
      <c r="J33" s="49">
        <f t="shared" si="5"/>
        <v>0</v>
      </c>
      <c r="K33" s="49">
        <f t="shared" si="6"/>
        <v>0</v>
      </c>
      <c r="L33" s="53">
        <f t="shared" si="7"/>
        <v>0</v>
      </c>
      <c r="M33" s="49" t="str">
        <f t="shared" si="11"/>
        <v/>
      </c>
      <c r="N33" s="54" t="str">
        <f t="shared" si="8"/>
        <v/>
      </c>
      <c r="O33" s="55" t="str">
        <f t="shared" si="1"/>
        <v/>
      </c>
    </row>
    <row r="34" spans="2:15" ht="15.6" x14ac:dyDescent="0.3">
      <c r="B34" s="47" t="str">
        <f t="shared" si="2"/>
        <v/>
      </c>
      <c r="C34" s="48">
        <f t="shared" si="9"/>
        <v>0</v>
      </c>
      <c r="D34" s="49">
        <f t="shared" si="10"/>
        <v>0</v>
      </c>
      <c r="E34" s="50" t="str">
        <f>IF(B33="","",IF(B33=Terms,SUM($D$15:D33),0))</f>
        <v/>
      </c>
      <c r="F34" s="51" t="str">
        <f t="shared" si="0"/>
        <v/>
      </c>
      <c r="H34" s="52" t="str">
        <f t="shared" si="3"/>
        <v/>
      </c>
      <c r="I34" s="49">
        <f t="shared" si="4"/>
        <v>0</v>
      </c>
      <c r="J34" s="49">
        <f t="shared" si="5"/>
        <v>0</v>
      </c>
      <c r="K34" s="49">
        <f t="shared" si="6"/>
        <v>0</v>
      </c>
      <c r="L34" s="53">
        <f t="shared" si="7"/>
        <v>0</v>
      </c>
      <c r="M34" s="49" t="str">
        <f t="shared" si="11"/>
        <v/>
      </c>
      <c r="N34" s="54" t="str">
        <f t="shared" si="8"/>
        <v/>
      </c>
      <c r="O34" s="55" t="str">
        <f t="shared" si="1"/>
        <v/>
      </c>
    </row>
    <row r="35" spans="2:15" ht="15.6" x14ac:dyDescent="0.3">
      <c r="B35" s="47" t="str">
        <f t="shared" si="2"/>
        <v/>
      </c>
      <c r="C35" s="48">
        <f t="shared" si="9"/>
        <v>0</v>
      </c>
      <c r="D35" s="49">
        <f t="shared" si="10"/>
        <v>0</v>
      </c>
      <c r="E35" s="50" t="str">
        <f>IF(B34="","",IF(B34=Terms,SUM($D$15:D34),0))</f>
        <v/>
      </c>
      <c r="F35" s="51" t="str">
        <f t="shared" si="0"/>
        <v/>
      </c>
      <c r="H35" s="52" t="str">
        <f t="shared" si="3"/>
        <v/>
      </c>
      <c r="I35" s="49">
        <f t="shared" si="4"/>
        <v>0</v>
      </c>
      <c r="J35" s="49">
        <f t="shared" si="5"/>
        <v>0</v>
      </c>
      <c r="K35" s="49">
        <f t="shared" si="6"/>
        <v>0</v>
      </c>
      <c r="L35" s="53">
        <f t="shared" si="7"/>
        <v>0</v>
      </c>
      <c r="M35" s="49" t="str">
        <f t="shared" si="11"/>
        <v/>
      </c>
      <c r="N35" s="54" t="str">
        <f t="shared" si="8"/>
        <v/>
      </c>
      <c r="O35" s="55" t="str">
        <f t="shared" si="1"/>
        <v/>
      </c>
    </row>
    <row r="36" spans="2:15" ht="15.6" x14ac:dyDescent="0.3">
      <c r="B36" s="47" t="str">
        <f t="shared" si="2"/>
        <v/>
      </c>
      <c r="C36" s="48">
        <f t="shared" si="9"/>
        <v>0</v>
      </c>
      <c r="D36" s="49">
        <f t="shared" si="10"/>
        <v>0</v>
      </c>
      <c r="E36" s="50" t="str">
        <f>IF(B35="","",IF(B35=Terms,SUM($D$15:D35),0))</f>
        <v/>
      </c>
      <c r="F36" s="51" t="str">
        <f t="shared" si="0"/>
        <v/>
      </c>
      <c r="H36" s="52" t="str">
        <f t="shared" si="3"/>
        <v/>
      </c>
      <c r="I36" s="49">
        <f t="shared" si="4"/>
        <v>0</v>
      </c>
      <c r="J36" s="49">
        <f t="shared" si="5"/>
        <v>0</v>
      </c>
      <c r="K36" s="49">
        <f t="shared" si="6"/>
        <v>0</v>
      </c>
      <c r="L36" s="53">
        <f t="shared" si="7"/>
        <v>0</v>
      </c>
      <c r="M36" s="49" t="str">
        <f t="shared" si="11"/>
        <v/>
      </c>
      <c r="N36" s="54" t="str">
        <f t="shared" si="8"/>
        <v/>
      </c>
      <c r="O36" s="55" t="str">
        <f t="shared" si="1"/>
        <v/>
      </c>
    </row>
    <row r="37" spans="2:15" ht="15.6" x14ac:dyDescent="0.3">
      <c r="B37" s="47" t="str">
        <f t="shared" si="2"/>
        <v/>
      </c>
      <c r="C37" s="48">
        <f t="shared" si="9"/>
        <v>0</v>
      </c>
      <c r="D37" s="49">
        <f t="shared" si="10"/>
        <v>0</v>
      </c>
      <c r="E37" s="50" t="str">
        <f>IF(B36="","",IF(B36=Terms,SUM($D$15:D36),0))</f>
        <v/>
      </c>
      <c r="F37" s="51" t="str">
        <f t="shared" si="0"/>
        <v/>
      </c>
      <c r="H37" s="52" t="str">
        <f t="shared" si="3"/>
        <v/>
      </c>
      <c r="I37" s="49">
        <f t="shared" si="4"/>
        <v>0</v>
      </c>
      <c r="J37" s="49">
        <f t="shared" si="5"/>
        <v>0</v>
      </c>
      <c r="K37" s="49">
        <f t="shared" si="6"/>
        <v>0</v>
      </c>
      <c r="L37" s="53">
        <f t="shared" si="7"/>
        <v>0</v>
      </c>
      <c r="M37" s="49" t="str">
        <f t="shared" si="11"/>
        <v/>
      </c>
      <c r="N37" s="54" t="str">
        <f t="shared" si="8"/>
        <v/>
      </c>
      <c r="O37" s="55" t="str">
        <f t="shared" si="1"/>
        <v/>
      </c>
    </row>
    <row r="38" spans="2:15" ht="15.6" x14ac:dyDescent="0.3">
      <c r="B38" s="47" t="str">
        <f t="shared" si="2"/>
        <v/>
      </c>
      <c r="C38" s="48">
        <f t="shared" si="9"/>
        <v>0</v>
      </c>
      <c r="D38" s="49">
        <f t="shared" si="10"/>
        <v>0</v>
      </c>
      <c r="E38" s="50" t="str">
        <f>IF(B37="","",IF(B37=Terms,SUM($D$15:D37),0))</f>
        <v/>
      </c>
      <c r="F38" s="51" t="str">
        <f t="shared" si="0"/>
        <v/>
      </c>
      <c r="H38" s="52" t="str">
        <f t="shared" si="3"/>
        <v/>
      </c>
      <c r="I38" s="49">
        <f t="shared" si="4"/>
        <v>0</v>
      </c>
      <c r="J38" s="49">
        <f t="shared" si="5"/>
        <v>0</v>
      </c>
      <c r="K38" s="49">
        <f t="shared" si="6"/>
        <v>0</v>
      </c>
      <c r="L38" s="53">
        <f t="shared" si="7"/>
        <v>0</v>
      </c>
      <c r="M38" s="49" t="str">
        <f t="shared" si="11"/>
        <v/>
      </c>
      <c r="N38" s="54" t="str">
        <f t="shared" si="8"/>
        <v/>
      </c>
      <c r="O38" s="55" t="str">
        <f t="shared" si="1"/>
        <v/>
      </c>
    </row>
    <row r="39" spans="2:15" ht="15.6" x14ac:dyDescent="0.3">
      <c r="B39" s="47" t="str">
        <f t="shared" si="2"/>
        <v/>
      </c>
      <c r="C39" s="48">
        <f t="shared" si="9"/>
        <v>0</v>
      </c>
      <c r="D39" s="49">
        <f t="shared" si="10"/>
        <v>0</v>
      </c>
      <c r="E39" s="50" t="str">
        <f>IF(B38="","",IF(B38=Terms,SUM($D$15:D38),0))</f>
        <v/>
      </c>
      <c r="F39" s="51" t="str">
        <f t="shared" si="0"/>
        <v/>
      </c>
      <c r="H39" s="52" t="str">
        <f t="shared" si="3"/>
        <v/>
      </c>
      <c r="I39" s="49">
        <f t="shared" si="4"/>
        <v>0</v>
      </c>
      <c r="J39" s="49">
        <f t="shared" si="5"/>
        <v>0</v>
      </c>
      <c r="K39" s="49">
        <f t="shared" si="6"/>
        <v>0</v>
      </c>
      <c r="L39" s="53">
        <f t="shared" si="7"/>
        <v>0</v>
      </c>
      <c r="M39" s="49" t="str">
        <f t="shared" si="11"/>
        <v/>
      </c>
      <c r="N39" s="54" t="str">
        <f t="shared" si="8"/>
        <v/>
      </c>
      <c r="O39" s="55" t="str">
        <f t="shared" si="1"/>
        <v/>
      </c>
    </row>
    <row r="40" spans="2:15" ht="15.6" x14ac:dyDescent="0.3">
      <c r="B40" s="47" t="str">
        <f t="shared" si="2"/>
        <v/>
      </c>
      <c r="C40" s="48">
        <f t="shared" si="9"/>
        <v>0</v>
      </c>
      <c r="D40" s="49">
        <f t="shared" si="10"/>
        <v>0</v>
      </c>
      <c r="E40" s="50" t="str">
        <f>IF(B39="","",IF(B39=Terms,SUM($D$15:D39),0))</f>
        <v/>
      </c>
      <c r="F40" s="51" t="str">
        <f t="shared" si="0"/>
        <v/>
      </c>
      <c r="H40" s="52" t="str">
        <f t="shared" si="3"/>
        <v/>
      </c>
      <c r="I40" s="49">
        <f t="shared" si="4"/>
        <v>0</v>
      </c>
      <c r="J40" s="49">
        <f t="shared" si="5"/>
        <v>0</v>
      </c>
      <c r="K40" s="49">
        <f t="shared" si="6"/>
        <v>0</v>
      </c>
      <c r="L40" s="53">
        <f t="shared" si="7"/>
        <v>0</v>
      </c>
      <c r="M40" s="49" t="str">
        <f t="shared" si="11"/>
        <v/>
      </c>
      <c r="N40" s="54" t="str">
        <f t="shared" si="8"/>
        <v/>
      </c>
      <c r="O40" s="55" t="str">
        <f t="shared" si="1"/>
        <v/>
      </c>
    </row>
    <row r="41" spans="2:15" ht="15.6" x14ac:dyDescent="0.3">
      <c r="B41" s="47" t="str">
        <f t="shared" si="2"/>
        <v/>
      </c>
      <c r="C41" s="48">
        <f t="shared" si="9"/>
        <v>0</v>
      </c>
      <c r="D41" s="49">
        <f t="shared" si="10"/>
        <v>0</v>
      </c>
      <c r="E41" s="50" t="str">
        <f>IF(B40="","",IF(B40=Terms,SUM($D$15:D40),0))</f>
        <v/>
      </c>
      <c r="F41" s="51" t="str">
        <f t="shared" si="0"/>
        <v/>
      </c>
      <c r="H41" s="52" t="str">
        <f t="shared" si="3"/>
        <v/>
      </c>
      <c r="I41" s="56">
        <f t="shared" si="4"/>
        <v>0</v>
      </c>
      <c r="J41" s="56">
        <f t="shared" si="5"/>
        <v>0</v>
      </c>
      <c r="K41" s="56">
        <f t="shared" si="6"/>
        <v>0</v>
      </c>
      <c r="L41" s="57">
        <f t="shared" si="7"/>
        <v>0</v>
      </c>
      <c r="M41" s="56" t="str">
        <f t="shared" si="11"/>
        <v/>
      </c>
      <c r="N41" s="58" t="str">
        <f t="shared" si="8"/>
        <v/>
      </c>
      <c r="O41" s="59" t="str">
        <f t="shared" si="1"/>
        <v/>
      </c>
    </row>
    <row r="42" spans="2:15" ht="15.6" x14ac:dyDescent="0.3">
      <c r="B42" s="47" t="str">
        <f t="shared" si="2"/>
        <v/>
      </c>
      <c r="C42" s="48">
        <f t="shared" si="9"/>
        <v>0</v>
      </c>
      <c r="D42" s="49">
        <f t="shared" si="10"/>
        <v>0</v>
      </c>
      <c r="E42" s="50" t="str">
        <f>IF(B41="","",IF(B41=Terms,SUM($D$15:D41),0))</f>
        <v/>
      </c>
      <c r="F42" s="51" t="str">
        <f t="shared" si="0"/>
        <v/>
      </c>
      <c r="H42" s="52" t="str">
        <f t="shared" si="3"/>
        <v/>
      </c>
      <c r="I42" s="49">
        <f t="shared" si="4"/>
        <v>0</v>
      </c>
      <c r="J42" s="49">
        <f t="shared" si="5"/>
        <v>0</v>
      </c>
      <c r="K42" s="49">
        <f t="shared" si="6"/>
        <v>0</v>
      </c>
      <c r="L42" s="53">
        <f t="shared" si="7"/>
        <v>0</v>
      </c>
      <c r="M42" s="49" t="str">
        <f t="shared" si="11"/>
        <v/>
      </c>
      <c r="N42" s="54" t="str">
        <f t="shared" si="8"/>
        <v/>
      </c>
      <c r="O42" s="55" t="str">
        <f t="shared" si="1"/>
        <v/>
      </c>
    </row>
    <row r="43" spans="2:15" ht="15.6" x14ac:dyDescent="0.3">
      <c r="B43" s="47" t="str">
        <f t="shared" si="2"/>
        <v/>
      </c>
      <c r="C43" s="48">
        <f t="shared" si="9"/>
        <v>0</v>
      </c>
      <c r="D43" s="49">
        <f t="shared" si="10"/>
        <v>0</v>
      </c>
      <c r="E43" s="50" t="str">
        <f>IF(B42="","",IF(B42=Terms,SUM($D$15:D42),0))</f>
        <v/>
      </c>
      <c r="F43" s="51" t="str">
        <f t="shared" si="0"/>
        <v/>
      </c>
      <c r="H43" s="52" t="str">
        <f t="shared" si="3"/>
        <v/>
      </c>
      <c r="I43" s="49">
        <f t="shared" si="4"/>
        <v>0</v>
      </c>
      <c r="J43" s="49">
        <f t="shared" si="5"/>
        <v>0</v>
      </c>
      <c r="K43" s="49">
        <f t="shared" si="6"/>
        <v>0</v>
      </c>
      <c r="L43" s="53">
        <f t="shared" si="7"/>
        <v>0</v>
      </c>
      <c r="M43" s="49" t="str">
        <f t="shared" si="11"/>
        <v/>
      </c>
      <c r="N43" s="54" t="str">
        <f t="shared" si="8"/>
        <v/>
      </c>
      <c r="O43" s="55" t="str">
        <f t="shared" si="1"/>
        <v/>
      </c>
    </row>
    <row r="44" spans="2:15" ht="15.6" x14ac:dyDescent="0.3">
      <c r="B44" s="47" t="str">
        <f t="shared" si="2"/>
        <v/>
      </c>
      <c r="C44" s="48">
        <f t="shared" si="9"/>
        <v>0</v>
      </c>
      <c r="D44" s="49">
        <f t="shared" si="10"/>
        <v>0</v>
      </c>
      <c r="E44" s="50" t="str">
        <f>IF(B43="","",IF(B43=Terms,SUM($D$15:D43),0))</f>
        <v/>
      </c>
      <c r="F44" s="51" t="str">
        <f t="shared" si="0"/>
        <v/>
      </c>
      <c r="H44" s="52" t="str">
        <f t="shared" si="3"/>
        <v/>
      </c>
      <c r="I44" s="49">
        <f t="shared" si="4"/>
        <v>0</v>
      </c>
      <c r="J44" s="49">
        <f t="shared" si="5"/>
        <v>0</v>
      </c>
      <c r="K44" s="49">
        <f t="shared" si="6"/>
        <v>0</v>
      </c>
      <c r="L44" s="53">
        <f t="shared" si="7"/>
        <v>0</v>
      </c>
      <c r="M44" s="49" t="str">
        <f t="shared" si="11"/>
        <v/>
      </c>
      <c r="N44" s="54" t="str">
        <f t="shared" si="8"/>
        <v/>
      </c>
      <c r="O44" s="55" t="str">
        <f t="shared" si="1"/>
        <v/>
      </c>
    </row>
    <row r="45" spans="2:15" ht="16.2" thickBot="1" x14ac:dyDescent="0.35">
      <c r="B45" s="60" t="str">
        <f t="shared" si="2"/>
        <v/>
      </c>
      <c r="C45" s="61">
        <f t="shared" ref="C45" si="12">IF(B45="",0,IF(B45="",NA(),SumAssured))</f>
        <v>0</v>
      </c>
      <c r="D45" s="62">
        <f t="shared" ref="D45" si="13">IF(B45="",0,IF(B45="",NA(),Premium))</f>
        <v>0</v>
      </c>
      <c r="E45" s="63" t="str">
        <f>IF(B44="","",IF(B44=Terms,SUM($D$15:D44),0))</f>
        <v/>
      </c>
      <c r="F45" s="64" t="str">
        <f t="shared" si="0"/>
        <v/>
      </c>
      <c r="H45" s="65" t="str">
        <f t="shared" si="3"/>
        <v/>
      </c>
      <c r="I45" s="62">
        <f t="shared" ref="I45" si="14">IF(H45="",0,IF(H45="",NA(),SumAssured))</f>
        <v>0</v>
      </c>
      <c r="J45" s="62">
        <f t="shared" si="5"/>
        <v>0</v>
      </c>
      <c r="K45" s="62">
        <f t="shared" ref="K45" si="15">IF(H45="",0,IF(H45="",NA(),InvestAmt))</f>
        <v>0</v>
      </c>
      <c r="L45" s="66">
        <f t="shared" ref="L45" si="16">IF(H45="",0,IF(H45="",NA(),(M44+K45)*Rate))</f>
        <v>0</v>
      </c>
      <c r="M45" s="62" t="str">
        <f t="shared" ref="M45" si="17">IF(H45="","",IF(H45&lt;=0,0,M44+K45+L45))</f>
        <v/>
      </c>
      <c r="N45" s="67" t="str">
        <f t="shared" si="8"/>
        <v/>
      </c>
      <c r="O45" s="68" t="str">
        <f t="shared" si="1"/>
        <v/>
      </c>
    </row>
    <row r="46" spans="2:15" x14ac:dyDescent="0.3">
      <c r="B46" s="69"/>
    </row>
  </sheetData>
  <sheetProtection algorithmName="SHA-512" hashValue="2hMwhJUs0JYegcRfu+8tGQR7bShUexu0rAOQIZORqaTH29QLxq4XJJJRiAZ9rKY2wH97yIVvGKOAwFbH/qAWTw==" saltValue="U4IeljVp4Z9QBcscqdpy6A==" spinCount="100000" sheet="1" objects="1" scenarios="1"/>
  <mergeCells count="10">
    <mergeCell ref="E3:I3"/>
    <mergeCell ref="E4:I4"/>
    <mergeCell ref="E5:I5"/>
    <mergeCell ref="E2:J2"/>
    <mergeCell ref="B11:F11"/>
    <mergeCell ref="H11:O11"/>
    <mergeCell ref="E6:I6"/>
    <mergeCell ref="E7:J7"/>
    <mergeCell ref="E8:I8"/>
    <mergeCell ref="E9:I9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Sheet1</vt:lpstr>
      <vt:lpstr>InvestAmt</vt:lpstr>
      <vt:lpstr>Premium</vt:lpstr>
      <vt:lpstr>Rate</vt:lpstr>
      <vt:lpstr>SumAssured</vt:lpstr>
      <vt:lpstr>Terms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Rekha C</dc:creator>
  <cp:lastModifiedBy>HP</cp:lastModifiedBy>
  <dcterms:created xsi:type="dcterms:W3CDTF">2020-06-11T05:20:58Z</dcterms:created>
  <dcterms:modified xsi:type="dcterms:W3CDTF">2022-05-14T06:04:21Z</dcterms:modified>
</cp:coreProperties>
</file>