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630" windowWidth="19575" windowHeight="738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EMI">'[1]New Loan Calculator'!$F$7</definedName>
    <definedName name="Int">Sheet1!#REF!</definedName>
    <definedName name="Interest_Rate">Sheet1!#REF!</definedName>
    <definedName name="InvestAmt">Sheet1!$J$8</definedName>
    <definedName name="Premium">Sheet1!$J$5</definedName>
    <definedName name="Rate">Sheet1!$J$9</definedName>
    <definedName name="SumAssured">Sheet1!$J$3</definedName>
    <definedName name="Term">'[1]New Loan Calculator'!$F$4</definedName>
    <definedName name="Terms">Sheet1!$J$4</definedName>
  </definedNames>
  <calcPr calcId="124519"/>
</workbook>
</file>

<file path=xl/calcChain.xml><?xml version="1.0" encoding="utf-8"?>
<calcChain xmlns="http://schemas.openxmlformats.org/spreadsheetml/2006/main">
  <c r="B15" i="1"/>
  <c r="D15" s="1"/>
  <c r="J8"/>
  <c r="B16" l="1"/>
  <c r="B17" s="1"/>
  <c r="E15"/>
  <c r="F15"/>
  <c r="E16"/>
  <c r="C15"/>
  <c r="F16" l="1"/>
  <c r="E17"/>
  <c r="E18"/>
  <c r="B18"/>
  <c r="F17"/>
  <c r="H15"/>
  <c r="N15" l="1"/>
  <c r="B19"/>
  <c r="E19"/>
  <c r="H16"/>
  <c r="C16"/>
  <c r="I15"/>
  <c r="K15"/>
  <c r="L15" s="1"/>
  <c r="J15"/>
  <c r="H17" l="1"/>
  <c r="N17"/>
  <c r="B20"/>
  <c r="M15"/>
  <c r="D16"/>
  <c r="H18" l="1"/>
  <c r="N18"/>
  <c r="O15"/>
  <c r="N16"/>
  <c r="B21"/>
  <c r="E21"/>
  <c r="J16"/>
  <c r="K16"/>
  <c r="I16"/>
  <c r="F18"/>
  <c r="C17"/>
  <c r="D17"/>
  <c r="H19" l="1"/>
  <c r="N19"/>
  <c r="B22"/>
  <c r="E22"/>
  <c r="L16"/>
  <c r="M16" s="1"/>
  <c r="C18"/>
  <c r="D18"/>
  <c r="H20" l="1"/>
  <c r="B23"/>
  <c r="E23"/>
  <c r="O16"/>
  <c r="H21" l="1"/>
  <c r="N21"/>
  <c r="B24"/>
  <c r="E24"/>
  <c r="K17"/>
  <c r="L17" s="1"/>
  <c r="M17" s="1"/>
  <c r="O17" s="1"/>
  <c r="J17"/>
  <c r="I17"/>
  <c r="C19"/>
  <c r="F19"/>
  <c r="D19"/>
  <c r="E20" s="1"/>
  <c r="H22" l="1"/>
  <c r="N22"/>
  <c r="B25"/>
  <c r="J18"/>
  <c r="K18"/>
  <c r="I18"/>
  <c r="H23" l="1"/>
  <c r="N23"/>
  <c r="B26"/>
  <c r="E26"/>
  <c r="D20"/>
  <c r="F20"/>
  <c r="L18"/>
  <c r="M18" s="1"/>
  <c r="O18" s="1"/>
  <c r="C20"/>
  <c r="H24" l="1"/>
  <c r="N24"/>
  <c r="B27"/>
  <c r="E27"/>
  <c r="I19"/>
  <c r="D21"/>
  <c r="F21"/>
  <c r="K19"/>
  <c r="J19"/>
  <c r="C21"/>
  <c r="H25" l="1"/>
  <c r="B28"/>
  <c r="E28"/>
  <c r="C22"/>
  <c r="F22"/>
  <c r="L19"/>
  <c r="M19" s="1"/>
  <c r="N20" s="1"/>
  <c r="D22"/>
  <c r="H26" l="1"/>
  <c r="N26"/>
  <c r="B29"/>
  <c r="E29"/>
  <c r="O19"/>
  <c r="K20"/>
  <c r="L20" s="1"/>
  <c r="J20"/>
  <c r="I20"/>
  <c r="H27" l="1"/>
  <c r="N27"/>
  <c r="B30"/>
  <c r="F23"/>
  <c r="M20"/>
  <c r="C23"/>
  <c r="D23"/>
  <c r="E25" l="1"/>
  <c r="H28"/>
  <c r="N28"/>
  <c r="B31"/>
  <c r="E31"/>
  <c r="O20"/>
  <c r="D24"/>
  <c r="F24"/>
  <c r="K21"/>
  <c r="L21" s="1"/>
  <c r="I21"/>
  <c r="J21"/>
  <c r="C24"/>
  <c r="H29" l="1"/>
  <c r="N29"/>
  <c r="B32"/>
  <c r="E32"/>
  <c r="M21"/>
  <c r="H30" l="1"/>
  <c r="B33"/>
  <c r="E33"/>
  <c r="O21"/>
  <c r="C25"/>
  <c r="F25"/>
  <c r="J22"/>
  <c r="I22"/>
  <c r="K22"/>
  <c r="D25"/>
  <c r="H31" l="1"/>
  <c r="N31"/>
  <c r="B34"/>
  <c r="E34"/>
  <c r="L22"/>
  <c r="M22" s="1"/>
  <c r="H32" l="1"/>
  <c r="N32"/>
  <c r="B35"/>
  <c r="E35"/>
  <c r="O22"/>
  <c r="F26"/>
  <c r="I23"/>
  <c r="K23"/>
  <c r="L23" s="1"/>
  <c r="J23"/>
  <c r="C26"/>
  <c r="D26"/>
  <c r="F27"/>
  <c r="H33" l="1"/>
  <c r="N33"/>
  <c r="B36"/>
  <c r="E36"/>
  <c r="M23"/>
  <c r="D27"/>
  <c r="C27"/>
  <c r="H34" l="1"/>
  <c r="N34"/>
  <c r="B37"/>
  <c r="E37"/>
  <c r="O23"/>
  <c r="K24"/>
  <c r="J24"/>
  <c r="I24"/>
  <c r="F28"/>
  <c r="H35" l="1"/>
  <c r="N35"/>
  <c r="B38"/>
  <c r="E38"/>
  <c r="L24"/>
  <c r="M24" s="1"/>
  <c r="N25" s="1"/>
  <c r="C28"/>
  <c r="D28"/>
  <c r="H36" l="1"/>
  <c r="N36"/>
  <c r="B39"/>
  <c r="E39"/>
  <c r="O24"/>
  <c r="I25"/>
  <c r="L25"/>
  <c r="K25"/>
  <c r="J25"/>
  <c r="F29"/>
  <c r="H37" l="1"/>
  <c r="N37"/>
  <c r="B40"/>
  <c r="E40"/>
  <c r="M25"/>
  <c r="O25" s="1"/>
  <c r="C29"/>
  <c r="D29"/>
  <c r="E30" s="1"/>
  <c r="H38" l="1"/>
  <c r="N38"/>
  <c r="B41"/>
  <c r="E41"/>
  <c r="K26"/>
  <c r="L26" s="1"/>
  <c r="M26" s="1"/>
  <c r="O26" s="1"/>
  <c r="J26"/>
  <c r="I26"/>
  <c r="F30"/>
  <c r="H39" l="1"/>
  <c r="N39"/>
  <c r="B42"/>
  <c r="E42"/>
  <c r="D30"/>
  <c r="C30"/>
  <c r="H40" l="1"/>
  <c r="N40"/>
  <c r="B43"/>
  <c r="E43"/>
  <c r="I27"/>
  <c r="K27"/>
  <c r="L27" s="1"/>
  <c r="J27"/>
  <c r="F31"/>
  <c r="H41" l="1"/>
  <c r="N41"/>
  <c r="B44"/>
  <c r="E44"/>
  <c r="M27"/>
  <c r="D31"/>
  <c r="F32"/>
  <c r="C31"/>
  <c r="H42" l="1"/>
  <c r="N42"/>
  <c r="E45"/>
  <c r="B45"/>
  <c r="O27"/>
  <c r="I28"/>
  <c r="J28"/>
  <c r="K28"/>
  <c r="D32"/>
  <c r="C32"/>
  <c r="H43" l="1"/>
  <c r="N43"/>
  <c r="D45"/>
  <c r="F45"/>
  <c r="C45"/>
  <c r="L28"/>
  <c r="M28" s="1"/>
  <c r="O28" s="1"/>
  <c r="F33"/>
  <c r="H44" l="1"/>
  <c r="N44"/>
  <c r="J29"/>
  <c r="I29"/>
  <c r="K29"/>
  <c r="L29" s="1"/>
  <c r="D33"/>
  <c r="F34"/>
  <c r="C33"/>
  <c r="H45" l="1"/>
  <c r="N45"/>
  <c r="M29"/>
  <c r="N30" s="1"/>
  <c r="D34"/>
  <c r="C34"/>
  <c r="O29" l="1"/>
  <c r="J30"/>
  <c r="I30"/>
  <c r="K30"/>
  <c r="L30" s="1"/>
  <c r="M30" s="1"/>
  <c r="F35"/>
  <c r="O30" l="1"/>
  <c r="J31"/>
  <c r="I31"/>
  <c r="K31"/>
  <c r="L31" s="1"/>
  <c r="D35"/>
  <c r="C35"/>
  <c r="M31" l="1"/>
  <c r="J32"/>
  <c r="K32"/>
  <c r="I32"/>
  <c r="L32"/>
  <c r="F36"/>
  <c r="O32" l="1"/>
  <c r="O31"/>
  <c r="M32"/>
  <c r="D36"/>
  <c r="C36"/>
  <c r="C37" l="1"/>
  <c r="F37"/>
  <c r="K33"/>
  <c r="L33" s="1"/>
  <c r="M33" s="1"/>
  <c r="I33"/>
  <c r="J33"/>
  <c r="F38"/>
  <c r="D37"/>
  <c r="O33" l="1"/>
  <c r="I34"/>
  <c r="J34"/>
  <c r="K34"/>
  <c r="L34" s="1"/>
  <c r="M34" s="1"/>
  <c r="C38"/>
  <c r="D38"/>
  <c r="O34" l="1"/>
  <c r="C39"/>
  <c r="F39"/>
  <c r="J35"/>
  <c r="K35"/>
  <c r="M35" s="1"/>
  <c r="O35" s="1"/>
  <c r="I35"/>
  <c r="L35"/>
  <c r="D39"/>
  <c r="F41" l="1"/>
  <c r="F40"/>
  <c r="J36"/>
  <c r="I36"/>
  <c r="K36"/>
  <c r="L36" s="1"/>
  <c r="M36" s="1"/>
  <c r="O36" s="1"/>
  <c r="C40"/>
  <c r="D40"/>
  <c r="D41" l="1"/>
  <c r="C41"/>
  <c r="K37"/>
  <c r="M37" s="1"/>
  <c r="O37" s="1"/>
  <c r="L37"/>
  <c r="I37"/>
  <c r="J37"/>
  <c r="F42"/>
  <c r="K38" l="1"/>
  <c r="L38" s="1"/>
  <c r="J38"/>
  <c r="I38"/>
  <c r="F43"/>
  <c r="D42"/>
  <c r="C42"/>
  <c r="M38" l="1"/>
  <c r="O38" s="1"/>
  <c r="I39"/>
  <c r="J39"/>
  <c r="K39"/>
  <c r="C43"/>
  <c r="D43"/>
  <c r="M39" l="1"/>
  <c r="O39" s="1"/>
  <c r="L39"/>
  <c r="D44"/>
  <c r="F44"/>
  <c r="K40"/>
  <c r="J40"/>
  <c r="I40"/>
  <c r="C44"/>
  <c r="L40" l="1"/>
  <c r="M40" s="1"/>
  <c r="J41"/>
  <c r="K41"/>
  <c r="I41"/>
  <c r="O40" l="1"/>
  <c r="L41"/>
  <c r="M41" s="1"/>
  <c r="I42"/>
  <c r="K42"/>
  <c r="J42"/>
  <c r="O41" l="1"/>
  <c r="M42"/>
  <c r="O42" s="1"/>
  <c r="L42"/>
  <c r="J43"/>
  <c r="I43"/>
  <c r="K43"/>
  <c r="L43" l="1"/>
  <c r="M43" s="1"/>
  <c r="O43" s="1"/>
  <c r="J44"/>
  <c r="I44"/>
  <c r="K44"/>
  <c r="M44" l="1"/>
  <c r="O44" s="1"/>
  <c r="L44"/>
  <c r="J45"/>
  <c r="K45"/>
  <c r="I45"/>
  <c r="L45" l="1"/>
  <c r="M45" s="1"/>
  <c r="O45" s="1"/>
</calcChain>
</file>

<file path=xl/sharedStrings.xml><?xml version="1.0" encoding="utf-8"?>
<sst xmlns="http://schemas.openxmlformats.org/spreadsheetml/2006/main" count="22" uniqueCount="17">
  <si>
    <t>Sum Assured</t>
  </si>
  <si>
    <t>Tenure</t>
  </si>
  <si>
    <t>Total Terms</t>
  </si>
  <si>
    <t>Premium</t>
  </si>
  <si>
    <t>Interest Amount</t>
  </si>
  <si>
    <t>Death Benefit</t>
  </si>
  <si>
    <t>Comparision Between Return of Premium Term Insurance &amp; Pure Term Insurance</t>
  </si>
  <si>
    <t>At rate you are expecting for investment amount</t>
  </si>
  <si>
    <t xml:space="preserve">  Premium</t>
  </si>
  <si>
    <t>Investment Amount</t>
  </si>
  <si>
    <t>Return of Premium Term Insurance Workings</t>
  </si>
  <si>
    <t>Total Investment with Interest</t>
  </si>
  <si>
    <t>Please enter the premium: Pure Term Insurance</t>
  </si>
  <si>
    <t>Please enter the premium: Return of Premium Insurance</t>
  </si>
  <si>
    <t>Survival Benefit</t>
  </si>
  <si>
    <t>Investment amount (in RD/PPF/SIP)</t>
  </si>
  <si>
    <t>Pure Term Insurance Premium Workings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</si>
</sst>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FF99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0" fillId="3" borderId="0" xfId="0" applyFill="1"/>
    <xf numFmtId="0" fontId="0" fillId="3" borderId="0" xfId="0" applyFill="1" applyAlignment="1">
      <alignment horizontal="center" vertical="center"/>
    </xf>
    <xf numFmtId="0" fontId="0" fillId="3" borderId="0" xfId="0" applyFill="1" applyBorder="1" applyAlignment="1">
      <alignment horizontal="left"/>
    </xf>
    <xf numFmtId="9" fontId="0" fillId="3" borderId="0" xfId="0" applyNumberForma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/>
    </xf>
    <xf numFmtId="3" fontId="2" fillId="4" borderId="13" xfId="0" applyNumberFormat="1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3" fontId="2" fillId="4" borderId="8" xfId="0" applyNumberFormat="1" applyFont="1" applyFill="1" applyBorder="1" applyAlignment="1">
      <alignment horizontal="center" vertical="center"/>
    </xf>
    <xf numFmtId="3" fontId="2" fillId="4" borderId="9" xfId="0" applyNumberFormat="1" applyFont="1" applyFill="1" applyBorder="1" applyAlignment="1">
      <alignment horizontal="center" vertical="center"/>
    </xf>
    <xf numFmtId="3" fontId="2" fillId="4" borderId="8" xfId="1" applyNumberFormat="1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3" fontId="2" fillId="4" borderId="9" xfId="1" applyNumberFormat="1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3" fontId="2" fillId="4" borderId="22" xfId="0" applyNumberFormat="1" applyFont="1" applyFill="1" applyBorder="1" applyAlignment="1">
      <alignment horizontal="center" vertical="center"/>
    </xf>
    <xf numFmtId="3" fontId="2" fillId="4" borderId="22" xfId="1" applyNumberFormat="1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3" fontId="2" fillId="4" borderId="21" xfId="1" applyNumberFormat="1" applyFont="1" applyFill="1" applyBorder="1" applyAlignment="1">
      <alignment horizontal="center" vertical="center"/>
    </xf>
    <xf numFmtId="3" fontId="2" fillId="4" borderId="24" xfId="1" applyNumberFormat="1" applyFont="1" applyFill="1" applyBorder="1" applyAlignment="1">
      <alignment horizontal="center" vertical="center"/>
    </xf>
    <xf numFmtId="3" fontId="2" fillId="6" borderId="12" xfId="0" applyNumberFormat="1" applyFont="1" applyFill="1" applyBorder="1" applyAlignment="1"/>
    <xf numFmtId="3" fontId="2" fillId="6" borderId="7" xfId="0" applyNumberFormat="1" applyFont="1" applyFill="1" applyBorder="1" applyAlignment="1"/>
    <xf numFmtId="3" fontId="2" fillId="6" borderId="25" xfId="0" applyNumberFormat="1" applyFont="1" applyFill="1" applyBorder="1" applyAlignment="1"/>
    <xf numFmtId="9" fontId="2" fillId="6" borderId="28" xfId="1" applyFont="1" applyFill="1" applyBorder="1" applyAlignment="1"/>
    <xf numFmtId="0" fontId="3" fillId="2" borderId="16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3" fontId="2" fillId="4" borderId="23" xfId="0" applyNumberFormat="1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3" fontId="7" fillId="9" borderId="12" xfId="0" applyNumberFormat="1" applyFont="1" applyFill="1" applyBorder="1" applyAlignment="1">
      <alignment horizontal="center" vertical="center"/>
    </xf>
    <xf numFmtId="3" fontId="7" fillId="10" borderId="12" xfId="0" applyNumberFormat="1" applyFont="1" applyFill="1" applyBorder="1" applyAlignment="1">
      <alignment horizontal="center" vertical="center"/>
    </xf>
    <xf numFmtId="3" fontId="7" fillId="9" borderId="7" xfId="0" applyNumberFormat="1" applyFont="1" applyFill="1" applyBorder="1" applyAlignment="1">
      <alignment horizontal="center" vertical="center"/>
    </xf>
    <xf numFmtId="3" fontId="7" fillId="10" borderId="7" xfId="0" applyNumberFormat="1" applyFont="1" applyFill="1" applyBorder="1" applyAlignment="1">
      <alignment horizontal="center" vertical="center"/>
    </xf>
    <xf numFmtId="3" fontId="7" fillId="9" borderId="25" xfId="0" applyNumberFormat="1" applyFont="1" applyFill="1" applyBorder="1" applyAlignment="1">
      <alignment horizontal="center" vertical="center"/>
    </xf>
    <xf numFmtId="3" fontId="7" fillId="10" borderId="25" xfId="0" applyNumberFormat="1" applyFont="1" applyFill="1" applyBorder="1" applyAlignment="1">
      <alignment horizontal="center" vertical="center"/>
    </xf>
    <xf numFmtId="3" fontId="4" fillId="9" borderId="13" xfId="0" applyNumberFormat="1" applyFont="1" applyFill="1" applyBorder="1" applyAlignment="1">
      <alignment horizontal="center" vertical="center"/>
    </xf>
    <xf numFmtId="3" fontId="7" fillId="10" borderId="13" xfId="0" applyNumberFormat="1" applyFont="1" applyFill="1" applyBorder="1" applyAlignment="1">
      <alignment horizontal="center" vertical="center"/>
    </xf>
    <xf numFmtId="3" fontId="4" fillId="9" borderId="8" xfId="0" applyNumberFormat="1" applyFont="1" applyFill="1" applyBorder="1" applyAlignment="1">
      <alignment horizontal="center" vertical="center"/>
    </xf>
    <xf numFmtId="3" fontId="7" fillId="10" borderId="8" xfId="0" applyNumberFormat="1" applyFont="1" applyFill="1" applyBorder="1" applyAlignment="1">
      <alignment horizontal="center" vertical="center"/>
    </xf>
    <xf numFmtId="3" fontId="4" fillId="9" borderId="22" xfId="0" applyNumberFormat="1" applyFont="1" applyFill="1" applyBorder="1" applyAlignment="1">
      <alignment horizontal="center" vertical="center"/>
    </xf>
    <xf numFmtId="3" fontId="7" fillId="10" borderId="22" xfId="0" applyNumberFormat="1" applyFont="1" applyFill="1" applyBorder="1" applyAlignment="1">
      <alignment horizontal="center" vertical="center"/>
    </xf>
    <xf numFmtId="3" fontId="4" fillId="9" borderId="9" xfId="0" applyNumberFormat="1" applyFont="1" applyFill="1" applyBorder="1" applyAlignment="1">
      <alignment horizontal="center" vertical="center"/>
    </xf>
    <xf numFmtId="3" fontId="7" fillId="10" borderId="9" xfId="0" applyNumberFormat="1" applyFont="1" applyFill="1" applyBorder="1" applyAlignment="1">
      <alignment horizontal="center" vertical="center"/>
    </xf>
    <xf numFmtId="3" fontId="4" fillId="5" borderId="6" xfId="0" applyNumberFormat="1" applyFont="1" applyFill="1" applyBorder="1" applyAlignment="1"/>
    <xf numFmtId="0" fontId="2" fillId="5" borderId="10" xfId="0" applyFont="1" applyFill="1" applyBorder="1" applyAlignment="1">
      <alignment horizontal="left"/>
    </xf>
    <xf numFmtId="0" fontId="2" fillId="5" borderId="18" xfId="0" applyFont="1" applyFill="1" applyBorder="1" applyAlignment="1">
      <alignment horizontal="left"/>
    </xf>
    <xf numFmtId="0" fontId="2" fillId="5" borderId="11" xfId="0" applyFont="1" applyFill="1" applyBorder="1" applyAlignment="1">
      <alignment horizontal="left"/>
    </xf>
    <xf numFmtId="0" fontId="2" fillId="5" borderId="2" xfId="0" applyFont="1" applyFill="1" applyBorder="1" applyAlignment="1">
      <alignment horizontal="left"/>
    </xf>
    <xf numFmtId="0" fontId="2" fillId="5" borderId="14" xfId="0" applyFont="1" applyFill="1" applyBorder="1" applyAlignment="1">
      <alignment horizontal="left"/>
    </xf>
    <xf numFmtId="0" fontId="2" fillId="5" borderId="3" xfId="0" applyFont="1" applyFill="1" applyBorder="1" applyAlignment="1">
      <alignment horizontal="left"/>
    </xf>
    <xf numFmtId="0" fontId="5" fillId="7" borderId="19" xfId="0" applyFont="1" applyFill="1" applyBorder="1" applyAlignment="1">
      <alignment horizontal="center" vertical="center" wrapText="1"/>
    </xf>
    <xf numFmtId="0" fontId="5" fillId="7" borderId="20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6" fillId="8" borderId="19" xfId="0" applyFont="1" applyFill="1" applyBorder="1" applyAlignment="1">
      <alignment horizontal="center" vertical="center"/>
    </xf>
    <xf numFmtId="0" fontId="6" fillId="8" borderId="20" xfId="0" applyFont="1" applyFill="1" applyBorder="1" applyAlignment="1">
      <alignment horizontal="center" vertical="center"/>
    </xf>
    <xf numFmtId="0" fontId="6" fillId="8" borderId="6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left"/>
    </xf>
    <xf numFmtId="0" fontId="2" fillId="5" borderId="15" xfId="0" applyFont="1" applyFill="1" applyBorder="1" applyAlignment="1">
      <alignment horizontal="left"/>
    </xf>
    <xf numFmtId="0" fontId="2" fillId="5" borderId="5" xfId="0" applyFont="1" applyFill="1" applyBorder="1" applyAlignment="1">
      <alignment horizontal="left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5" borderId="33" xfId="0" applyFont="1" applyFill="1" applyBorder="1" applyAlignment="1">
      <alignment horizontal="left"/>
    </xf>
    <xf numFmtId="0" fontId="4" fillId="5" borderId="34" xfId="0" applyFont="1" applyFill="1" applyBorder="1" applyAlignment="1">
      <alignment horizontal="left"/>
    </xf>
    <xf numFmtId="0" fontId="4" fillId="5" borderId="35" xfId="0" applyFont="1" applyFill="1" applyBorder="1" applyAlignment="1">
      <alignment horizontal="left"/>
    </xf>
    <xf numFmtId="0" fontId="2" fillId="5" borderId="30" xfId="0" applyFont="1" applyFill="1" applyBorder="1" applyAlignment="1">
      <alignment horizontal="left"/>
    </xf>
    <xf numFmtId="0" fontId="2" fillId="5" borderId="31" xfId="0" applyFont="1" applyFill="1" applyBorder="1" applyAlignment="1">
      <alignment horizontal="left"/>
    </xf>
    <xf numFmtId="0" fontId="2" fillId="5" borderId="32" xfId="0" applyFont="1" applyFill="1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CCFF99"/>
      <color rgb="FFCCFF66"/>
      <color rgb="FF66FF99"/>
      <color rgb="FFCCFF33"/>
      <color rgb="FFFF99FF"/>
      <color rgb="FF33CC33"/>
      <color rgb="FFFFFF99"/>
      <color rgb="FFFFFFCC"/>
      <color rgb="FFFFCCCC"/>
      <color rgb="FF99FF33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ekha%20C/AppData/Local/Microsoft/Windows/INetCache/Content.Outlook/JNOK87M1/Housing%20Loan%20Balance%20Tranfer%20-%20Calculator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New Loan Calculator"/>
      <sheetName val="Workings"/>
    </sheetNames>
    <sheetDataSet>
      <sheetData sheetId="0">
        <row r="4">
          <cell r="F4">
            <v>20</v>
          </cell>
        </row>
        <row r="7">
          <cell r="F7">
            <v>17994.51911700339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R46"/>
  <sheetViews>
    <sheetView tabSelected="1" workbookViewId="0">
      <selection activeCell="H11" sqref="H11:O11"/>
    </sheetView>
  </sheetViews>
  <sheetFormatPr defaultRowHeight="15"/>
  <cols>
    <col min="1" max="1" width="1.85546875" style="1" customWidth="1"/>
    <col min="2" max="2" width="12.7109375" style="1" customWidth="1"/>
    <col min="3" max="6" width="13.7109375" style="1" customWidth="1"/>
    <col min="7" max="7" width="7.7109375" style="1" customWidth="1"/>
    <col min="8" max="13" width="14" style="1" customWidth="1"/>
    <col min="14" max="14" width="12.7109375" style="1" customWidth="1"/>
    <col min="15" max="15" width="13.7109375" style="1" customWidth="1"/>
    <col min="16" max="18" width="15.7109375" style="1" customWidth="1"/>
    <col min="19" max="16384" width="9.140625" style="1"/>
  </cols>
  <sheetData>
    <row r="1" spans="2:18" ht="15.75" thickBot="1"/>
    <row r="2" spans="2:18" ht="46.5" customHeight="1" thickBot="1">
      <c r="E2" s="52" t="s">
        <v>6</v>
      </c>
      <c r="F2" s="53"/>
      <c r="G2" s="53"/>
      <c r="H2" s="53"/>
      <c r="I2" s="53"/>
      <c r="J2" s="54"/>
    </row>
    <row r="3" spans="2:18" ht="15.75">
      <c r="E3" s="46" t="s">
        <v>0</v>
      </c>
      <c r="F3" s="47"/>
      <c r="G3" s="47"/>
      <c r="H3" s="47"/>
      <c r="I3" s="48"/>
      <c r="J3" s="21">
        <v>10000000</v>
      </c>
    </row>
    <row r="4" spans="2:18" ht="15.75">
      <c r="E4" s="49" t="s">
        <v>1</v>
      </c>
      <c r="F4" s="50"/>
      <c r="G4" s="50"/>
      <c r="H4" s="50"/>
      <c r="I4" s="51"/>
      <c r="J4" s="22">
        <v>15</v>
      </c>
    </row>
    <row r="5" spans="2:18" ht="15.75">
      <c r="E5" s="49" t="s">
        <v>13</v>
      </c>
      <c r="F5" s="50"/>
      <c r="G5" s="50"/>
      <c r="H5" s="50"/>
      <c r="I5" s="51"/>
      <c r="J5" s="22">
        <v>25000</v>
      </c>
    </row>
    <row r="6" spans="2:18" ht="16.5" thickBot="1">
      <c r="E6" s="58" t="s">
        <v>12</v>
      </c>
      <c r="F6" s="59"/>
      <c r="G6" s="59"/>
      <c r="H6" s="59"/>
      <c r="I6" s="60"/>
      <c r="J6" s="23">
        <v>10000</v>
      </c>
    </row>
    <row r="7" spans="2:18" ht="16.5" thickBot="1">
      <c r="E7" s="61"/>
      <c r="F7" s="62"/>
      <c r="G7" s="62"/>
      <c r="H7" s="62"/>
      <c r="I7" s="62"/>
      <c r="J7" s="63"/>
      <c r="P7" s="3"/>
      <c r="Q7" s="3"/>
      <c r="R7" s="4"/>
    </row>
    <row r="8" spans="2:18" ht="16.5" thickBot="1">
      <c r="E8" s="64" t="s">
        <v>15</v>
      </c>
      <c r="F8" s="65"/>
      <c r="G8" s="65"/>
      <c r="H8" s="65"/>
      <c r="I8" s="66"/>
      <c r="J8" s="45">
        <f>Premium-J6</f>
        <v>15000</v>
      </c>
      <c r="P8" s="3"/>
      <c r="Q8" s="3"/>
      <c r="R8" s="4"/>
    </row>
    <row r="9" spans="2:18" ht="16.5" thickBot="1">
      <c r="E9" s="67" t="s">
        <v>7</v>
      </c>
      <c r="F9" s="68"/>
      <c r="G9" s="68"/>
      <c r="H9" s="68"/>
      <c r="I9" s="69"/>
      <c r="J9" s="24">
        <v>7.0000000000000007E-2</v>
      </c>
      <c r="P9" s="3"/>
      <c r="Q9" s="3"/>
      <c r="R9" s="4"/>
    </row>
    <row r="10" spans="2:18" ht="15.75" thickBot="1"/>
    <row r="11" spans="2:18" ht="19.5" thickBot="1">
      <c r="B11" s="55" t="s">
        <v>10</v>
      </c>
      <c r="C11" s="56"/>
      <c r="D11" s="56"/>
      <c r="E11" s="56"/>
      <c r="F11" s="57"/>
      <c r="H11" s="55" t="s">
        <v>16</v>
      </c>
      <c r="I11" s="56"/>
      <c r="J11" s="56"/>
      <c r="K11" s="56"/>
      <c r="L11" s="56"/>
      <c r="M11" s="56"/>
      <c r="N11" s="56"/>
      <c r="O11" s="57"/>
    </row>
    <row r="12" spans="2:18" ht="15.75" thickBot="1"/>
    <row r="13" spans="2:18" ht="48" thickBot="1">
      <c r="B13" s="25" t="s">
        <v>2</v>
      </c>
      <c r="C13" s="26" t="s">
        <v>0</v>
      </c>
      <c r="D13" s="27" t="s">
        <v>8</v>
      </c>
      <c r="E13" s="28" t="s">
        <v>14</v>
      </c>
      <c r="F13" s="27" t="s">
        <v>5</v>
      </c>
      <c r="H13" s="5" t="s">
        <v>2</v>
      </c>
      <c r="I13" s="6" t="s">
        <v>0</v>
      </c>
      <c r="J13" s="6" t="s">
        <v>3</v>
      </c>
      <c r="K13" s="6" t="s">
        <v>9</v>
      </c>
      <c r="L13" s="6" t="s">
        <v>4</v>
      </c>
      <c r="M13" s="6" t="s">
        <v>11</v>
      </c>
      <c r="N13" s="6" t="s">
        <v>14</v>
      </c>
      <c r="O13" s="6" t="s">
        <v>5</v>
      </c>
    </row>
    <row r="14" spans="2:18" ht="15.75">
      <c r="B14" s="18">
        <v>0</v>
      </c>
      <c r="C14" s="29"/>
      <c r="D14" s="8"/>
      <c r="E14" s="31"/>
      <c r="F14" s="32"/>
      <c r="H14" s="7">
        <v>0</v>
      </c>
      <c r="I14" s="8"/>
      <c r="J14" s="8"/>
      <c r="K14" s="8"/>
      <c r="L14" s="7"/>
      <c r="M14" s="8"/>
      <c r="N14" s="37"/>
      <c r="O14" s="38"/>
    </row>
    <row r="15" spans="2:18" ht="15.75">
      <c r="B15" s="15">
        <f>IF(B14&lt;Terms,1)</f>
        <v>1</v>
      </c>
      <c r="C15" s="19">
        <f>IF(B15="",0,SumAssured)</f>
        <v>10000000</v>
      </c>
      <c r="D15" s="10">
        <f>IF(B15="",0,Premium)</f>
        <v>25000</v>
      </c>
      <c r="E15" s="33">
        <f>IF(B15="","",IF(B15&lt;=0,0,))</f>
        <v>0</v>
      </c>
      <c r="F15" s="34">
        <f t="shared" ref="F15:F45" si="0">IF(B15="","",SumAssured)</f>
        <v>10000000</v>
      </c>
      <c r="H15" s="9">
        <f>IF(H14&lt;Terms,1)</f>
        <v>1</v>
      </c>
      <c r="I15" s="10">
        <f>IF(H15="",0,SumAssured)</f>
        <v>10000000</v>
      </c>
      <c r="J15" s="10">
        <f>IF(H15="",0,J6)</f>
        <v>10000</v>
      </c>
      <c r="K15" s="10">
        <f>IF(H15="",0,InvestAmt)</f>
        <v>15000</v>
      </c>
      <c r="L15" s="12">
        <f>IF(H15="",0,K15*Rate)</f>
        <v>1050</v>
      </c>
      <c r="M15" s="10">
        <f>IF(H15="","",IF(H15&lt;=0,0,M14+K15+L15))</f>
        <v>16050</v>
      </c>
      <c r="N15" s="39">
        <f>IF(H15="","",IF(H15&lt;=0,0,))</f>
        <v>0</v>
      </c>
      <c r="O15" s="40">
        <f t="shared" ref="O15:O45" si="1">IF(H15="","",SumAssured+M15)</f>
        <v>10016050</v>
      </c>
    </row>
    <row r="16" spans="2:18" ht="15.75">
      <c r="B16" s="15">
        <f t="shared" ref="B16:B45" si="2">IF(B15="","",IF(B15&lt;Terms,B15+1,""))</f>
        <v>2</v>
      </c>
      <c r="C16" s="19">
        <f>IF(B16="",0,IF(B16="",NA(),SumAssured))</f>
        <v>10000000</v>
      </c>
      <c r="D16" s="10">
        <f>IF(B16="",0,IF(B16="",NA(),Premium))</f>
        <v>25000</v>
      </c>
      <c r="E16" s="33">
        <f>IF(B15="","",IF(B15=Terms,SUM($D$15),0))</f>
        <v>0</v>
      </c>
      <c r="F16" s="34">
        <f t="shared" si="0"/>
        <v>10000000</v>
      </c>
      <c r="H16" s="9">
        <f t="shared" ref="H16:H45" si="3">IF(H15="","",IF(H15&lt;Terms,H15+1,""))</f>
        <v>2</v>
      </c>
      <c r="I16" s="10">
        <f t="shared" ref="I16:I44" si="4">IF(H16="",0,IF(H16="",NA(),SumAssured))</f>
        <v>10000000</v>
      </c>
      <c r="J16" s="10">
        <f t="shared" ref="J16:J45" si="5">IF(H16="",0,IF(H16="",NA(),$J$6))</f>
        <v>10000</v>
      </c>
      <c r="K16" s="10">
        <f t="shared" ref="K16:K44" si="6">IF(H16="",0,IF(H16="",NA(),InvestAmt))</f>
        <v>15000</v>
      </c>
      <c r="L16" s="12">
        <f t="shared" ref="L16:L44" si="7">IF(H16="",0,IF(H16="",NA(),(M15+K16)*Rate))</f>
        <v>2173.5</v>
      </c>
      <c r="M16" s="10">
        <f>IF(H16="","",IF(H16&lt;=0,0,M15+K16+L16))</f>
        <v>33223.5</v>
      </c>
      <c r="N16" s="39">
        <f t="shared" ref="N16:N45" si="8">IF(H15="","",IF(H15=Terms,SUM(M15),0))</f>
        <v>0</v>
      </c>
      <c r="O16" s="40">
        <f t="shared" si="1"/>
        <v>10033223.5</v>
      </c>
    </row>
    <row r="17" spans="2:15" ht="15.75">
      <c r="B17" s="15">
        <f t="shared" si="2"/>
        <v>3</v>
      </c>
      <c r="C17" s="19">
        <f t="shared" ref="C17:C44" si="9">IF(B17="",0,IF(B17="",NA(),SumAssured))</f>
        <v>10000000</v>
      </c>
      <c r="D17" s="10">
        <f t="shared" ref="D17:D44" si="10">IF(B17="",0,IF(B17="",NA(),Premium))</f>
        <v>25000</v>
      </c>
      <c r="E17" s="33">
        <f>IF(B16="","",IF(B16=Terms,SUM($D$15:D16),0))</f>
        <v>0</v>
      </c>
      <c r="F17" s="34">
        <f t="shared" si="0"/>
        <v>10000000</v>
      </c>
      <c r="H17" s="9">
        <f t="shared" si="3"/>
        <v>3</v>
      </c>
      <c r="I17" s="10">
        <f t="shared" si="4"/>
        <v>10000000</v>
      </c>
      <c r="J17" s="10">
        <f t="shared" si="5"/>
        <v>10000</v>
      </c>
      <c r="K17" s="10">
        <f t="shared" si="6"/>
        <v>15000</v>
      </c>
      <c r="L17" s="12">
        <f t="shared" si="7"/>
        <v>3375.6450000000004</v>
      </c>
      <c r="M17" s="10">
        <f t="shared" ref="M17:M44" si="11">IF(H17="","",IF(H17&lt;=0,0,M16+K17+L17))</f>
        <v>51599.145000000004</v>
      </c>
      <c r="N17" s="39">
        <f t="shared" si="8"/>
        <v>0</v>
      </c>
      <c r="O17" s="40">
        <f t="shared" si="1"/>
        <v>10051599.145</v>
      </c>
    </row>
    <row r="18" spans="2:15" ht="15.75">
      <c r="B18" s="15">
        <f t="shared" si="2"/>
        <v>4</v>
      </c>
      <c r="C18" s="19">
        <f t="shared" si="9"/>
        <v>10000000</v>
      </c>
      <c r="D18" s="10">
        <f t="shared" si="10"/>
        <v>25000</v>
      </c>
      <c r="E18" s="33">
        <f>IF(B17="","",IF(B17=Terms,SUM($D$15:D17),0))</f>
        <v>0</v>
      </c>
      <c r="F18" s="34">
        <f t="shared" si="0"/>
        <v>10000000</v>
      </c>
      <c r="H18" s="9">
        <f t="shared" si="3"/>
        <v>4</v>
      </c>
      <c r="I18" s="10">
        <f t="shared" si="4"/>
        <v>10000000</v>
      </c>
      <c r="J18" s="10">
        <f t="shared" si="5"/>
        <v>10000</v>
      </c>
      <c r="K18" s="10">
        <f t="shared" si="6"/>
        <v>15000</v>
      </c>
      <c r="L18" s="12">
        <f t="shared" si="7"/>
        <v>4661.9401500000004</v>
      </c>
      <c r="M18" s="10">
        <f t="shared" si="11"/>
        <v>71261.085149999999</v>
      </c>
      <c r="N18" s="39">
        <f t="shared" si="8"/>
        <v>0</v>
      </c>
      <c r="O18" s="40">
        <f t="shared" si="1"/>
        <v>10071261.08515</v>
      </c>
    </row>
    <row r="19" spans="2:15" ht="15.75">
      <c r="B19" s="15">
        <f t="shared" si="2"/>
        <v>5</v>
      </c>
      <c r="C19" s="19">
        <f t="shared" si="9"/>
        <v>10000000</v>
      </c>
      <c r="D19" s="10">
        <f t="shared" si="10"/>
        <v>25000</v>
      </c>
      <c r="E19" s="33">
        <f>IF(B18="","",IF(B18=Terms,SUM($D$15:D18),0))</f>
        <v>0</v>
      </c>
      <c r="F19" s="34">
        <f t="shared" si="0"/>
        <v>10000000</v>
      </c>
      <c r="H19" s="9">
        <f t="shared" si="3"/>
        <v>5</v>
      </c>
      <c r="I19" s="10">
        <f t="shared" si="4"/>
        <v>10000000</v>
      </c>
      <c r="J19" s="10">
        <f t="shared" si="5"/>
        <v>10000</v>
      </c>
      <c r="K19" s="10">
        <f t="shared" si="6"/>
        <v>15000</v>
      </c>
      <c r="L19" s="12">
        <f t="shared" si="7"/>
        <v>6038.2759605000001</v>
      </c>
      <c r="M19" s="10">
        <f t="shared" si="11"/>
        <v>92299.361110500002</v>
      </c>
      <c r="N19" s="39">
        <f t="shared" si="8"/>
        <v>0</v>
      </c>
      <c r="O19" s="40">
        <f t="shared" si="1"/>
        <v>10092299.361110499</v>
      </c>
    </row>
    <row r="20" spans="2:15" ht="15.75">
      <c r="B20" s="15">
        <f t="shared" si="2"/>
        <v>6</v>
      </c>
      <c r="C20" s="19">
        <f t="shared" si="9"/>
        <v>10000000</v>
      </c>
      <c r="D20" s="10">
        <f t="shared" si="10"/>
        <v>25000</v>
      </c>
      <c r="E20" s="33">
        <f>IF(B19="","",IF(B19=Terms,SUM($D$15:D19),0))</f>
        <v>0</v>
      </c>
      <c r="F20" s="34">
        <f t="shared" si="0"/>
        <v>10000000</v>
      </c>
      <c r="H20" s="9">
        <f t="shared" si="3"/>
        <v>6</v>
      </c>
      <c r="I20" s="10">
        <f t="shared" si="4"/>
        <v>10000000</v>
      </c>
      <c r="J20" s="10">
        <f t="shared" si="5"/>
        <v>10000</v>
      </c>
      <c r="K20" s="10">
        <f t="shared" si="6"/>
        <v>15000</v>
      </c>
      <c r="L20" s="12">
        <f t="shared" si="7"/>
        <v>7510.9552777350009</v>
      </c>
      <c r="M20" s="10">
        <f t="shared" si="11"/>
        <v>114810.31638823501</v>
      </c>
      <c r="N20" s="39">
        <f t="shared" si="8"/>
        <v>0</v>
      </c>
      <c r="O20" s="40">
        <f t="shared" si="1"/>
        <v>10114810.316388234</v>
      </c>
    </row>
    <row r="21" spans="2:15" ht="15.75">
      <c r="B21" s="15">
        <f t="shared" si="2"/>
        <v>7</v>
      </c>
      <c r="C21" s="19">
        <f t="shared" si="9"/>
        <v>10000000</v>
      </c>
      <c r="D21" s="10">
        <f t="shared" si="10"/>
        <v>25000</v>
      </c>
      <c r="E21" s="33">
        <f>IF(B20="","",IF(B20=Terms,SUM($D$15:D20),0))</f>
        <v>0</v>
      </c>
      <c r="F21" s="34">
        <f t="shared" si="0"/>
        <v>10000000</v>
      </c>
      <c r="H21" s="9">
        <f t="shared" si="3"/>
        <v>7</v>
      </c>
      <c r="I21" s="10">
        <f t="shared" si="4"/>
        <v>10000000</v>
      </c>
      <c r="J21" s="10">
        <f t="shared" si="5"/>
        <v>10000</v>
      </c>
      <c r="K21" s="10">
        <f t="shared" si="6"/>
        <v>15000</v>
      </c>
      <c r="L21" s="12">
        <f t="shared" si="7"/>
        <v>9086.7221471764515</v>
      </c>
      <c r="M21" s="10">
        <f t="shared" si="11"/>
        <v>138897.03853541147</v>
      </c>
      <c r="N21" s="39">
        <f t="shared" si="8"/>
        <v>0</v>
      </c>
      <c r="O21" s="40">
        <f t="shared" si="1"/>
        <v>10138897.038535412</v>
      </c>
    </row>
    <row r="22" spans="2:15" ht="15.75">
      <c r="B22" s="15">
        <f t="shared" si="2"/>
        <v>8</v>
      </c>
      <c r="C22" s="19">
        <f t="shared" si="9"/>
        <v>10000000</v>
      </c>
      <c r="D22" s="10">
        <f t="shared" si="10"/>
        <v>25000</v>
      </c>
      <c r="E22" s="33">
        <f>IF(B21="","",IF(B21=Terms,SUM($D$15:D21),0))</f>
        <v>0</v>
      </c>
      <c r="F22" s="34">
        <f t="shared" si="0"/>
        <v>10000000</v>
      </c>
      <c r="H22" s="9">
        <f t="shared" si="3"/>
        <v>8</v>
      </c>
      <c r="I22" s="10">
        <f t="shared" si="4"/>
        <v>10000000</v>
      </c>
      <c r="J22" s="10">
        <f t="shared" si="5"/>
        <v>10000</v>
      </c>
      <c r="K22" s="10">
        <f t="shared" si="6"/>
        <v>15000</v>
      </c>
      <c r="L22" s="12">
        <f t="shared" si="7"/>
        <v>10772.792697478804</v>
      </c>
      <c r="M22" s="10">
        <f t="shared" si="11"/>
        <v>164669.83123289028</v>
      </c>
      <c r="N22" s="39">
        <f t="shared" si="8"/>
        <v>0</v>
      </c>
      <c r="O22" s="40">
        <f t="shared" si="1"/>
        <v>10164669.83123289</v>
      </c>
    </row>
    <row r="23" spans="2:15" ht="15.75">
      <c r="B23" s="15">
        <f t="shared" si="2"/>
        <v>9</v>
      </c>
      <c r="C23" s="19">
        <f t="shared" si="9"/>
        <v>10000000</v>
      </c>
      <c r="D23" s="10">
        <f t="shared" si="10"/>
        <v>25000</v>
      </c>
      <c r="E23" s="33">
        <f>IF(B22="","",IF(B22=Terms,SUM($D$15:D22),0))</f>
        <v>0</v>
      </c>
      <c r="F23" s="34">
        <f t="shared" si="0"/>
        <v>10000000</v>
      </c>
      <c r="H23" s="9">
        <f t="shared" si="3"/>
        <v>9</v>
      </c>
      <c r="I23" s="10">
        <f t="shared" si="4"/>
        <v>10000000</v>
      </c>
      <c r="J23" s="10">
        <f t="shared" si="5"/>
        <v>10000</v>
      </c>
      <c r="K23" s="10">
        <f t="shared" si="6"/>
        <v>15000</v>
      </c>
      <c r="L23" s="12">
        <f t="shared" si="7"/>
        <v>12576.888186302322</v>
      </c>
      <c r="M23" s="10">
        <f t="shared" si="11"/>
        <v>192246.71941919261</v>
      </c>
      <c r="N23" s="39">
        <f t="shared" si="8"/>
        <v>0</v>
      </c>
      <c r="O23" s="40">
        <f t="shared" si="1"/>
        <v>10192246.719419193</v>
      </c>
    </row>
    <row r="24" spans="2:15" ht="15.75">
      <c r="B24" s="15">
        <f t="shared" si="2"/>
        <v>10</v>
      </c>
      <c r="C24" s="19">
        <f t="shared" si="9"/>
        <v>10000000</v>
      </c>
      <c r="D24" s="10">
        <f t="shared" si="10"/>
        <v>25000</v>
      </c>
      <c r="E24" s="33">
        <f>IF(B23="","",IF(B23=Terms,SUM($D$15:D23),0))</f>
        <v>0</v>
      </c>
      <c r="F24" s="34">
        <f t="shared" si="0"/>
        <v>10000000</v>
      </c>
      <c r="H24" s="9">
        <f t="shared" si="3"/>
        <v>10</v>
      </c>
      <c r="I24" s="10">
        <f t="shared" si="4"/>
        <v>10000000</v>
      </c>
      <c r="J24" s="10">
        <f t="shared" si="5"/>
        <v>10000</v>
      </c>
      <c r="K24" s="10">
        <f t="shared" si="6"/>
        <v>15000</v>
      </c>
      <c r="L24" s="12">
        <f t="shared" si="7"/>
        <v>14507.270359343484</v>
      </c>
      <c r="M24" s="10">
        <f t="shared" si="11"/>
        <v>221753.98977853608</v>
      </c>
      <c r="N24" s="39">
        <f t="shared" si="8"/>
        <v>0</v>
      </c>
      <c r="O24" s="40">
        <f t="shared" si="1"/>
        <v>10221753.989778535</v>
      </c>
    </row>
    <row r="25" spans="2:15" ht="15.75">
      <c r="B25" s="15">
        <f t="shared" si="2"/>
        <v>11</v>
      </c>
      <c r="C25" s="19">
        <f t="shared" si="9"/>
        <v>10000000</v>
      </c>
      <c r="D25" s="10">
        <f t="shared" si="10"/>
        <v>25000</v>
      </c>
      <c r="E25" s="33">
        <f>IF(B24="","",IF(B24=Terms,SUM($D$15:D24),0))</f>
        <v>0</v>
      </c>
      <c r="F25" s="34">
        <f t="shared" si="0"/>
        <v>10000000</v>
      </c>
      <c r="H25" s="9">
        <f t="shared" si="3"/>
        <v>11</v>
      </c>
      <c r="I25" s="10">
        <f t="shared" si="4"/>
        <v>10000000</v>
      </c>
      <c r="J25" s="10">
        <f t="shared" si="5"/>
        <v>10000</v>
      </c>
      <c r="K25" s="10">
        <f t="shared" si="6"/>
        <v>15000</v>
      </c>
      <c r="L25" s="12">
        <f t="shared" si="7"/>
        <v>16572.779284497527</v>
      </c>
      <c r="M25" s="10">
        <f t="shared" si="11"/>
        <v>253326.7690630336</v>
      </c>
      <c r="N25" s="39">
        <f t="shared" si="8"/>
        <v>0</v>
      </c>
      <c r="O25" s="40">
        <f t="shared" si="1"/>
        <v>10253326.769063033</v>
      </c>
    </row>
    <row r="26" spans="2:15" ht="15.75">
      <c r="B26" s="15">
        <f t="shared" si="2"/>
        <v>12</v>
      </c>
      <c r="C26" s="19">
        <f t="shared" si="9"/>
        <v>10000000</v>
      </c>
      <c r="D26" s="10">
        <f t="shared" si="10"/>
        <v>25000</v>
      </c>
      <c r="E26" s="33">
        <f>IF(B25="","",IF(B25=Terms,SUM($D$15:D25),0))</f>
        <v>0</v>
      </c>
      <c r="F26" s="34">
        <f t="shared" si="0"/>
        <v>10000000</v>
      </c>
      <c r="H26" s="9">
        <f t="shared" si="3"/>
        <v>12</v>
      </c>
      <c r="I26" s="10">
        <f t="shared" si="4"/>
        <v>10000000</v>
      </c>
      <c r="J26" s="10">
        <f t="shared" si="5"/>
        <v>10000</v>
      </c>
      <c r="K26" s="10">
        <f t="shared" si="6"/>
        <v>15000</v>
      </c>
      <c r="L26" s="12">
        <f t="shared" si="7"/>
        <v>18782.873834412356</v>
      </c>
      <c r="M26" s="10">
        <f t="shared" si="11"/>
        <v>287109.642897446</v>
      </c>
      <c r="N26" s="39">
        <f t="shared" si="8"/>
        <v>0</v>
      </c>
      <c r="O26" s="40">
        <f t="shared" si="1"/>
        <v>10287109.642897446</v>
      </c>
    </row>
    <row r="27" spans="2:15" ht="15.75">
      <c r="B27" s="15">
        <f t="shared" si="2"/>
        <v>13</v>
      </c>
      <c r="C27" s="19">
        <f t="shared" si="9"/>
        <v>10000000</v>
      </c>
      <c r="D27" s="10">
        <f t="shared" si="10"/>
        <v>25000</v>
      </c>
      <c r="E27" s="33">
        <f>IF(B26="","",IF(B26=Terms,SUM($D$15:D26),0))</f>
        <v>0</v>
      </c>
      <c r="F27" s="34">
        <f t="shared" si="0"/>
        <v>10000000</v>
      </c>
      <c r="H27" s="9">
        <f t="shared" si="3"/>
        <v>13</v>
      </c>
      <c r="I27" s="10">
        <f t="shared" si="4"/>
        <v>10000000</v>
      </c>
      <c r="J27" s="10">
        <f t="shared" si="5"/>
        <v>10000</v>
      </c>
      <c r="K27" s="10">
        <f t="shared" si="6"/>
        <v>15000</v>
      </c>
      <c r="L27" s="12">
        <f t="shared" si="7"/>
        <v>21147.675002821223</v>
      </c>
      <c r="M27" s="10">
        <f t="shared" si="11"/>
        <v>323257.3179002672</v>
      </c>
      <c r="N27" s="39">
        <f t="shared" si="8"/>
        <v>0</v>
      </c>
      <c r="O27" s="40">
        <f t="shared" si="1"/>
        <v>10323257.317900266</v>
      </c>
    </row>
    <row r="28" spans="2:15" ht="15.75">
      <c r="B28" s="15">
        <f t="shared" si="2"/>
        <v>14</v>
      </c>
      <c r="C28" s="19">
        <f t="shared" si="9"/>
        <v>10000000</v>
      </c>
      <c r="D28" s="10">
        <f t="shared" si="10"/>
        <v>25000</v>
      </c>
      <c r="E28" s="33">
        <f>IF(B27="","",IF(B27=Terms,SUM($D$15:D27),0))</f>
        <v>0</v>
      </c>
      <c r="F28" s="34">
        <f t="shared" si="0"/>
        <v>10000000</v>
      </c>
      <c r="H28" s="9">
        <f t="shared" si="3"/>
        <v>14</v>
      </c>
      <c r="I28" s="10">
        <f t="shared" si="4"/>
        <v>10000000</v>
      </c>
      <c r="J28" s="10">
        <f t="shared" si="5"/>
        <v>10000</v>
      </c>
      <c r="K28" s="10">
        <f t="shared" si="6"/>
        <v>15000</v>
      </c>
      <c r="L28" s="12">
        <f t="shared" si="7"/>
        <v>23678.012253018707</v>
      </c>
      <c r="M28" s="10">
        <f t="shared" si="11"/>
        <v>361935.33015328587</v>
      </c>
      <c r="N28" s="39">
        <f t="shared" si="8"/>
        <v>0</v>
      </c>
      <c r="O28" s="40">
        <f t="shared" si="1"/>
        <v>10361935.330153286</v>
      </c>
    </row>
    <row r="29" spans="2:15" ht="15.75">
      <c r="B29" s="15">
        <f t="shared" si="2"/>
        <v>15</v>
      </c>
      <c r="C29" s="19">
        <f t="shared" si="9"/>
        <v>10000000</v>
      </c>
      <c r="D29" s="10">
        <f t="shared" si="10"/>
        <v>25000</v>
      </c>
      <c r="E29" s="33">
        <f>IF(B28="","",IF(B28=Terms,SUM($D$15:D28),0))</f>
        <v>0</v>
      </c>
      <c r="F29" s="34">
        <f t="shared" si="0"/>
        <v>10000000</v>
      </c>
      <c r="H29" s="9">
        <f t="shared" si="3"/>
        <v>15</v>
      </c>
      <c r="I29" s="10">
        <f t="shared" si="4"/>
        <v>10000000</v>
      </c>
      <c r="J29" s="10">
        <f t="shared" si="5"/>
        <v>10000</v>
      </c>
      <c r="K29" s="10">
        <f t="shared" si="6"/>
        <v>15000</v>
      </c>
      <c r="L29" s="12">
        <f t="shared" si="7"/>
        <v>26385.473110730014</v>
      </c>
      <c r="M29" s="10">
        <f t="shared" si="11"/>
        <v>403320.80326401588</v>
      </c>
      <c r="N29" s="39">
        <f t="shared" si="8"/>
        <v>0</v>
      </c>
      <c r="O29" s="40">
        <f t="shared" si="1"/>
        <v>10403320.803264016</v>
      </c>
    </row>
    <row r="30" spans="2:15" ht="15.75">
      <c r="B30" s="15" t="str">
        <f t="shared" si="2"/>
        <v/>
      </c>
      <c r="C30" s="19">
        <f t="shared" si="9"/>
        <v>0</v>
      </c>
      <c r="D30" s="10">
        <f t="shared" si="10"/>
        <v>0</v>
      </c>
      <c r="E30" s="33">
        <f>IF(B29="","",IF(B29=Terms,SUM($D$15:D29),0))</f>
        <v>375000</v>
      </c>
      <c r="F30" s="34" t="str">
        <f t="shared" si="0"/>
        <v/>
      </c>
      <c r="H30" s="9" t="str">
        <f t="shared" si="3"/>
        <v/>
      </c>
      <c r="I30" s="10">
        <f t="shared" si="4"/>
        <v>0</v>
      </c>
      <c r="J30" s="10">
        <f t="shared" si="5"/>
        <v>0</v>
      </c>
      <c r="K30" s="10">
        <f t="shared" si="6"/>
        <v>0</v>
      </c>
      <c r="L30" s="12">
        <f t="shared" si="7"/>
        <v>0</v>
      </c>
      <c r="M30" s="10" t="str">
        <f t="shared" si="11"/>
        <v/>
      </c>
      <c r="N30" s="39">
        <f t="shared" si="8"/>
        <v>403320.80326401588</v>
      </c>
      <c r="O30" s="40" t="str">
        <f t="shared" si="1"/>
        <v/>
      </c>
    </row>
    <row r="31" spans="2:15" ht="15.75">
      <c r="B31" s="15" t="str">
        <f t="shared" si="2"/>
        <v/>
      </c>
      <c r="C31" s="19">
        <f t="shared" si="9"/>
        <v>0</v>
      </c>
      <c r="D31" s="10">
        <f t="shared" si="10"/>
        <v>0</v>
      </c>
      <c r="E31" s="33" t="str">
        <f>IF(B30="","",IF(B30=Terms,SUM($D$15:D30),0))</f>
        <v/>
      </c>
      <c r="F31" s="34" t="str">
        <f t="shared" si="0"/>
        <v/>
      </c>
      <c r="H31" s="9" t="str">
        <f t="shared" si="3"/>
        <v/>
      </c>
      <c r="I31" s="10">
        <f t="shared" si="4"/>
        <v>0</v>
      </c>
      <c r="J31" s="10">
        <f t="shared" si="5"/>
        <v>0</v>
      </c>
      <c r="K31" s="10">
        <f t="shared" si="6"/>
        <v>0</v>
      </c>
      <c r="L31" s="12">
        <f t="shared" si="7"/>
        <v>0</v>
      </c>
      <c r="M31" s="10" t="str">
        <f t="shared" si="11"/>
        <v/>
      </c>
      <c r="N31" s="39" t="str">
        <f t="shared" si="8"/>
        <v/>
      </c>
      <c r="O31" s="40" t="str">
        <f t="shared" si="1"/>
        <v/>
      </c>
    </row>
    <row r="32" spans="2:15" ht="15.75">
      <c r="B32" s="15" t="str">
        <f t="shared" si="2"/>
        <v/>
      </c>
      <c r="C32" s="19">
        <f t="shared" si="9"/>
        <v>0</v>
      </c>
      <c r="D32" s="10">
        <f t="shared" si="10"/>
        <v>0</v>
      </c>
      <c r="E32" s="33" t="str">
        <f>IF(B31="","",IF(B31=Terms,SUM($D$15:D31),0))</f>
        <v/>
      </c>
      <c r="F32" s="34" t="str">
        <f t="shared" si="0"/>
        <v/>
      </c>
      <c r="H32" s="9" t="str">
        <f t="shared" si="3"/>
        <v/>
      </c>
      <c r="I32" s="10">
        <f t="shared" si="4"/>
        <v>0</v>
      </c>
      <c r="J32" s="10">
        <f t="shared" si="5"/>
        <v>0</v>
      </c>
      <c r="K32" s="10">
        <f t="shared" si="6"/>
        <v>0</v>
      </c>
      <c r="L32" s="12">
        <f t="shared" si="7"/>
        <v>0</v>
      </c>
      <c r="M32" s="10" t="str">
        <f t="shared" si="11"/>
        <v/>
      </c>
      <c r="N32" s="39" t="str">
        <f t="shared" si="8"/>
        <v/>
      </c>
      <c r="O32" s="40" t="str">
        <f t="shared" si="1"/>
        <v/>
      </c>
    </row>
    <row r="33" spans="2:15" ht="15.75">
      <c r="B33" s="15" t="str">
        <f t="shared" si="2"/>
        <v/>
      </c>
      <c r="C33" s="19">
        <f t="shared" si="9"/>
        <v>0</v>
      </c>
      <c r="D33" s="10">
        <f t="shared" si="10"/>
        <v>0</v>
      </c>
      <c r="E33" s="33" t="str">
        <f>IF(B32="","",IF(B32=Terms,SUM($D$15:D32),0))</f>
        <v/>
      </c>
      <c r="F33" s="34" t="str">
        <f t="shared" si="0"/>
        <v/>
      </c>
      <c r="H33" s="9" t="str">
        <f t="shared" si="3"/>
        <v/>
      </c>
      <c r="I33" s="10">
        <f t="shared" si="4"/>
        <v>0</v>
      </c>
      <c r="J33" s="10">
        <f t="shared" si="5"/>
        <v>0</v>
      </c>
      <c r="K33" s="10">
        <f t="shared" si="6"/>
        <v>0</v>
      </c>
      <c r="L33" s="12">
        <f t="shared" si="7"/>
        <v>0</v>
      </c>
      <c r="M33" s="10" t="str">
        <f t="shared" si="11"/>
        <v/>
      </c>
      <c r="N33" s="39" t="str">
        <f t="shared" si="8"/>
        <v/>
      </c>
      <c r="O33" s="40" t="str">
        <f t="shared" si="1"/>
        <v/>
      </c>
    </row>
    <row r="34" spans="2:15" ht="15.75">
      <c r="B34" s="15" t="str">
        <f t="shared" si="2"/>
        <v/>
      </c>
      <c r="C34" s="19">
        <f t="shared" si="9"/>
        <v>0</v>
      </c>
      <c r="D34" s="10">
        <f t="shared" si="10"/>
        <v>0</v>
      </c>
      <c r="E34" s="33" t="str">
        <f>IF(B33="","",IF(B33=Terms,SUM($D$15:D33),0))</f>
        <v/>
      </c>
      <c r="F34" s="34" t="str">
        <f t="shared" si="0"/>
        <v/>
      </c>
      <c r="H34" s="9" t="str">
        <f t="shared" si="3"/>
        <v/>
      </c>
      <c r="I34" s="10">
        <f t="shared" si="4"/>
        <v>0</v>
      </c>
      <c r="J34" s="10">
        <f t="shared" si="5"/>
        <v>0</v>
      </c>
      <c r="K34" s="10">
        <f t="shared" si="6"/>
        <v>0</v>
      </c>
      <c r="L34" s="12">
        <f t="shared" si="7"/>
        <v>0</v>
      </c>
      <c r="M34" s="10" t="str">
        <f t="shared" si="11"/>
        <v/>
      </c>
      <c r="N34" s="39" t="str">
        <f t="shared" si="8"/>
        <v/>
      </c>
      <c r="O34" s="40" t="str">
        <f t="shared" si="1"/>
        <v/>
      </c>
    </row>
    <row r="35" spans="2:15" ht="15.75">
      <c r="B35" s="15" t="str">
        <f t="shared" si="2"/>
        <v/>
      </c>
      <c r="C35" s="19">
        <f t="shared" si="9"/>
        <v>0</v>
      </c>
      <c r="D35" s="10">
        <f t="shared" si="10"/>
        <v>0</v>
      </c>
      <c r="E35" s="33" t="str">
        <f>IF(B34="","",IF(B34=Terms,SUM($D$15:D34),0))</f>
        <v/>
      </c>
      <c r="F35" s="34" t="str">
        <f t="shared" si="0"/>
        <v/>
      </c>
      <c r="H35" s="9" t="str">
        <f t="shared" si="3"/>
        <v/>
      </c>
      <c r="I35" s="10">
        <f t="shared" si="4"/>
        <v>0</v>
      </c>
      <c r="J35" s="10">
        <f t="shared" si="5"/>
        <v>0</v>
      </c>
      <c r="K35" s="10">
        <f t="shared" si="6"/>
        <v>0</v>
      </c>
      <c r="L35" s="12">
        <f t="shared" si="7"/>
        <v>0</v>
      </c>
      <c r="M35" s="10" t="str">
        <f t="shared" si="11"/>
        <v/>
      </c>
      <c r="N35" s="39" t="str">
        <f t="shared" si="8"/>
        <v/>
      </c>
      <c r="O35" s="40" t="str">
        <f t="shared" si="1"/>
        <v/>
      </c>
    </row>
    <row r="36" spans="2:15" ht="15.75">
      <c r="B36" s="15" t="str">
        <f t="shared" si="2"/>
        <v/>
      </c>
      <c r="C36" s="19">
        <f t="shared" si="9"/>
        <v>0</v>
      </c>
      <c r="D36" s="10">
        <f t="shared" si="10"/>
        <v>0</v>
      </c>
      <c r="E36" s="33" t="str">
        <f>IF(B35="","",IF(B35=Terms,SUM($D$15:D35),0))</f>
        <v/>
      </c>
      <c r="F36" s="34" t="str">
        <f t="shared" si="0"/>
        <v/>
      </c>
      <c r="H36" s="9" t="str">
        <f t="shared" si="3"/>
        <v/>
      </c>
      <c r="I36" s="10">
        <f t="shared" si="4"/>
        <v>0</v>
      </c>
      <c r="J36" s="10">
        <f t="shared" si="5"/>
        <v>0</v>
      </c>
      <c r="K36" s="10">
        <f t="shared" si="6"/>
        <v>0</v>
      </c>
      <c r="L36" s="12">
        <f t="shared" si="7"/>
        <v>0</v>
      </c>
      <c r="M36" s="10" t="str">
        <f t="shared" si="11"/>
        <v/>
      </c>
      <c r="N36" s="39" t="str">
        <f t="shared" si="8"/>
        <v/>
      </c>
      <c r="O36" s="40" t="str">
        <f t="shared" si="1"/>
        <v/>
      </c>
    </row>
    <row r="37" spans="2:15" ht="15.75">
      <c r="B37" s="15" t="str">
        <f t="shared" si="2"/>
        <v/>
      </c>
      <c r="C37" s="19">
        <f t="shared" si="9"/>
        <v>0</v>
      </c>
      <c r="D37" s="10">
        <f t="shared" si="10"/>
        <v>0</v>
      </c>
      <c r="E37" s="33" t="str">
        <f>IF(B36="","",IF(B36=Terms,SUM($D$15:D36),0))</f>
        <v/>
      </c>
      <c r="F37" s="34" t="str">
        <f t="shared" si="0"/>
        <v/>
      </c>
      <c r="H37" s="9" t="str">
        <f t="shared" si="3"/>
        <v/>
      </c>
      <c r="I37" s="10">
        <f t="shared" si="4"/>
        <v>0</v>
      </c>
      <c r="J37" s="10">
        <f t="shared" si="5"/>
        <v>0</v>
      </c>
      <c r="K37" s="10">
        <f t="shared" si="6"/>
        <v>0</v>
      </c>
      <c r="L37" s="12">
        <f t="shared" si="7"/>
        <v>0</v>
      </c>
      <c r="M37" s="10" t="str">
        <f t="shared" si="11"/>
        <v/>
      </c>
      <c r="N37" s="39" t="str">
        <f t="shared" si="8"/>
        <v/>
      </c>
      <c r="O37" s="40" t="str">
        <f t="shared" si="1"/>
        <v/>
      </c>
    </row>
    <row r="38" spans="2:15" ht="15.75">
      <c r="B38" s="15" t="str">
        <f t="shared" si="2"/>
        <v/>
      </c>
      <c r="C38" s="19">
        <f t="shared" si="9"/>
        <v>0</v>
      </c>
      <c r="D38" s="10">
        <f t="shared" si="10"/>
        <v>0</v>
      </c>
      <c r="E38" s="33" t="str">
        <f>IF(B37="","",IF(B37=Terms,SUM($D$15:D37),0))</f>
        <v/>
      </c>
      <c r="F38" s="34" t="str">
        <f t="shared" si="0"/>
        <v/>
      </c>
      <c r="H38" s="9" t="str">
        <f t="shared" si="3"/>
        <v/>
      </c>
      <c r="I38" s="10">
        <f t="shared" si="4"/>
        <v>0</v>
      </c>
      <c r="J38" s="10">
        <f t="shared" si="5"/>
        <v>0</v>
      </c>
      <c r="K38" s="10">
        <f t="shared" si="6"/>
        <v>0</v>
      </c>
      <c r="L38" s="12">
        <f t="shared" si="7"/>
        <v>0</v>
      </c>
      <c r="M38" s="10" t="str">
        <f t="shared" si="11"/>
        <v/>
      </c>
      <c r="N38" s="39" t="str">
        <f t="shared" si="8"/>
        <v/>
      </c>
      <c r="O38" s="40" t="str">
        <f t="shared" si="1"/>
        <v/>
      </c>
    </row>
    <row r="39" spans="2:15" ht="15.75">
      <c r="B39" s="15" t="str">
        <f t="shared" si="2"/>
        <v/>
      </c>
      <c r="C39" s="19">
        <f t="shared" si="9"/>
        <v>0</v>
      </c>
      <c r="D39" s="10">
        <f t="shared" si="10"/>
        <v>0</v>
      </c>
      <c r="E39" s="33" t="str">
        <f>IF(B38="","",IF(B38=Terms,SUM($D$15:D38),0))</f>
        <v/>
      </c>
      <c r="F39" s="34" t="str">
        <f t="shared" si="0"/>
        <v/>
      </c>
      <c r="H39" s="9" t="str">
        <f t="shared" si="3"/>
        <v/>
      </c>
      <c r="I39" s="10">
        <f t="shared" si="4"/>
        <v>0</v>
      </c>
      <c r="J39" s="10">
        <f t="shared" si="5"/>
        <v>0</v>
      </c>
      <c r="K39" s="10">
        <f t="shared" si="6"/>
        <v>0</v>
      </c>
      <c r="L39" s="12">
        <f t="shared" si="7"/>
        <v>0</v>
      </c>
      <c r="M39" s="10" t="str">
        <f t="shared" si="11"/>
        <v/>
      </c>
      <c r="N39" s="39" t="str">
        <f t="shared" si="8"/>
        <v/>
      </c>
      <c r="O39" s="40" t="str">
        <f t="shared" si="1"/>
        <v/>
      </c>
    </row>
    <row r="40" spans="2:15" ht="15.75">
      <c r="B40" s="15" t="str">
        <f t="shared" si="2"/>
        <v/>
      </c>
      <c r="C40" s="19">
        <f t="shared" si="9"/>
        <v>0</v>
      </c>
      <c r="D40" s="10">
        <f t="shared" si="10"/>
        <v>0</v>
      </c>
      <c r="E40" s="33" t="str">
        <f>IF(B39="","",IF(B39=Terms,SUM($D$15:D39),0))</f>
        <v/>
      </c>
      <c r="F40" s="34" t="str">
        <f t="shared" si="0"/>
        <v/>
      </c>
      <c r="H40" s="9" t="str">
        <f t="shared" si="3"/>
        <v/>
      </c>
      <c r="I40" s="10">
        <f t="shared" si="4"/>
        <v>0</v>
      </c>
      <c r="J40" s="10">
        <f t="shared" si="5"/>
        <v>0</v>
      </c>
      <c r="K40" s="10">
        <f t="shared" si="6"/>
        <v>0</v>
      </c>
      <c r="L40" s="12">
        <f t="shared" si="7"/>
        <v>0</v>
      </c>
      <c r="M40" s="10" t="str">
        <f t="shared" si="11"/>
        <v/>
      </c>
      <c r="N40" s="39" t="str">
        <f t="shared" si="8"/>
        <v/>
      </c>
      <c r="O40" s="40" t="str">
        <f t="shared" si="1"/>
        <v/>
      </c>
    </row>
    <row r="41" spans="2:15" ht="15.75">
      <c r="B41" s="15" t="str">
        <f t="shared" si="2"/>
        <v/>
      </c>
      <c r="C41" s="19">
        <f t="shared" si="9"/>
        <v>0</v>
      </c>
      <c r="D41" s="10">
        <f t="shared" si="10"/>
        <v>0</v>
      </c>
      <c r="E41" s="33" t="str">
        <f>IF(B40="","",IF(B40=Terms,SUM($D$15:D40),0))</f>
        <v/>
      </c>
      <c r="F41" s="34" t="str">
        <f t="shared" si="0"/>
        <v/>
      </c>
      <c r="H41" s="9" t="str">
        <f t="shared" si="3"/>
        <v/>
      </c>
      <c r="I41" s="16">
        <f t="shared" si="4"/>
        <v>0</v>
      </c>
      <c r="J41" s="16">
        <f t="shared" si="5"/>
        <v>0</v>
      </c>
      <c r="K41" s="16">
        <f t="shared" si="6"/>
        <v>0</v>
      </c>
      <c r="L41" s="17">
        <f t="shared" si="7"/>
        <v>0</v>
      </c>
      <c r="M41" s="16" t="str">
        <f t="shared" si="11"/>
        <v/>
      </c>
      <c r="N41" s="41" t="str">
        <f t="shared" si="8"/>
        <v/>
      </c>
      <c r="O41" s="42" t="str">
        <f t="shared" si="1"/>
        <v/>
      </c>
    </row>
    <row r="42" spans="2:15" ht="15.75">
      <c r="B42" s="15" t="str">
        <f t="shared" si="2"/>
        <v/>
      </c>
      <c r="C42" s="19">
        <f t="shared" si="9"/>
        <v>0</v>
      </c>
      <c r="D42" s="10">
        <f t="shared" si="10"/>
        <v>0</v>
      </c>
      <c r="E42" s="33" t="str">
        <f>IF(B41="","",IF(B41=Terms,SUM($D$15:D41),0))</f>
        <v/>
      </c>
      <c r="F42" s="34" t="str">
        <f t="shared" si="0"/>
        <v/>
      </c>
      <c r="H42" s="9" t="str">
        <f t="shared" si="3"/>
        <v/>
      </c>
      <c r="I42" s="10">
        <f t="shared" si="4"/>
        <v>0</v>
      </c>
      <c r="J42" s="10">
        <f t="shared" si="5"/>
        <v>0</v>
      </c>
      <c r="K42" s="10">
        <f t="shared" si="6"/>
        <v>0</v>
      </c>
      <c r="L42" s="12">
        <f t="shared" si="7"/>
        <v>0</v>
      </c>
      <c r="M42" s="10" t="str">
        <f t="shared" si="11"/>
        <v/>
      </c>
      <c r="N42" s="39" t="str">
        <f t="shared" si="8"/>
        <v/>
      </c>
      <c r="O42" s="40" t="str">
        <f t="shared" si="1"/>
        <v/>
      </c>
    </row>
    <row r="43" spans="2:15" ht="15.75">
      <c r="B43" s="15" t="str">
        <f t="shared" si="2"/>
        <v/>
      </c>
      <c r="C43" s="19">
        <f t="shared" si="9"/>
        <v>0</v>
      </c>
      <c r="D43" s="10">
        <f t="shared" si="10"/>
        <v>0</v>
      </c>
      <c r="E43" s="33" t="str">
        <f>IF(B42="","",IF(B42=Terms,SUM($D$15:D42),0))</f>
        <v/>
      </c>
      <c r="F43" s="34" t="str">
        <f t="shared" si="0"/>
        <v/>
      </c>
      <c r="H43" s="9" t="str">
        <f t="shared" si="3"/>
        <v/>
      </c>
      <c r="I43" s="10">
        <f t="shared" si="4"/>
        <v>0</v>
      </c>
      <c r="J43" s="10">
        <f t="shared" si="5"/>
        <v>0</v>
      </c>
      <c r="K43" s="10">
        <f t="shared" si="6"/>
        <v>0</v>
      </c>
      <c r="L43" s="12">
        <f t="shared" si="7"/>
        <v>0</v>
      </c>
      <c r="M43" s="10" t="str">
        <f t="shared" si="11"/>
        <v/>
      </c>
      <c r="N43" s="39" t="str">
        <f t="shared" si="8"/>
        <v/>
      </c>
      <c r="O43" s="40" t="str">
        <f t="shared" si="1"/>
        <v/>
      </c>
    </row>
    <row r="44" spans="2:15" ht="15.75">
      <c r="B44" s="15" t="str">
        <f t="shared" si="2"/>
        <v/>
      </c>
      <c r="C44" s="19">
        <f t="shared" si="9"/>
        <v>0</v>
      </c>
      <c r="D44" s="10">
        <f t="shared" si="10"/>
        <v>0</v>
      </c>
      <c r="E44" s="33" t="str">
        <f>IF(B43="","",IF(B43=Terms,SUM($D$15:D43),0))</f>
        <v/>
      </c>
      <c r="F44" s="34" t="str">
        <f t="shared" si="0"/>
        <v/>
      </c>
      <c r="H44" s="9" t="str">
        <f t="shared" si="3"/>
        <v/>
      </c>
      <c r="I44" s="10">
        <f t="shared" si="4"/>
        <v>0</v>
      </c>
      <c r="J44" s="10">
        <f t="shared" si="5"/>
        <v>0</v>
      </c>
      <c r="K44" s="10">
        <f t="shared" si="6"/>
        <v>0</v>
      </c>
      <c r="L44" s="12">
        <f t="shared" si="7"/>
        <v>0</v>
      </c>
      <c r="M44" s="10" t="str">
        <f t="shared" si="11"/>
        <v/>
      </c>
      <c r="N44" s="39" t="str">
        <f t="shared" si="8"/>
        <v/>
      </c>
      <c r="O44" s="40" t="str">
        <f t="shared" si="1"/>
        <v/>
      </c>
    </row>
    <row r="45" spans="2:15" ht="16.5" thickBot="1">
      <c r="B45" s="30" t="str">
        <f t="shared" si="2"/>
        <v/>
      </c>
      <c r="C45" s="20">
        <f t="shared" ref="C45" si="12">IF(B45="",0,IF(B45="",NA(),SumAssured))</f>
        <v>0</v>
      </c>
      <c r="D45" s="11">
        <f t="shared" ref="D45" si="13">IF(B45="",0,IF(B45="",NA(),Premium))</f>
        <v>0</v>
      </c>
      <c r="E45" s="35" t="str">
        <f>IF(B44="","",IF(B44=Terms,SUM($D$15:D44),0))</f>
        <v/>
      </c>
      <c r="F45" s="36" t="str">
        <f t="shared" si="0"/>
        <v/>
      </c>
      <c r="H45" s="13" t="str">
        <f t="shared" si="3"/>
        <v/>
      </c>
      <c r="I45" s="11">
        <f t="shared" ref="I45" si="14">IF(H45="",0,IF(H45="",NA(),SumAssured))</f>
        <v>0</v>
      </c>
      <c r="J45" s="11">
        <f t="shared" si="5"/>
        <v>0</v>
      </c>
      <c r="K45" s="11">
        <f t="shared" ref="K45" si="15">IF(H45="",0,IF(H45="",NA(),InvestAmt))</f>
        <v>0</v>
      </c>
      <c r="L45" s="14">
        <f t="shared" ref="L45" si="16">IF(H45="",0,IF(H45="",NA(),(M44+K45)*Rate))</f>
        <v>0</v>
      </c>
      <c r="M45" s="11" t="str">
        <f t="shared" ref="M45" si="17">IF(H45="","",IF(H45&lt;=0,0,M44+K45+L45))</f>
        <v/>
      </c>
      <c r="N45" s="43" t="str">
        <f t="shared" si="8"/>
        <v/>
      </c>
      <c r="O45" s="44" t="str">
        <f t="shared" si="1"/>
        <v/>
      </c>
    </row>
    <row r="46" spans="2:15">
      <c r="B46" s="2"/>
    </row>
  </sheetData>
  <mergeCells count="10">
    <mergeCell ref="E3:I3"/>
    <mergeCell ref="E4:I4"/>
    <mergeCell ref="E5:I5"/>
    <mergeCell ref="E2:J2"/>
    <mergeCell ref="B11:F11"/>
    <mergeCell ref="H11:O11"/>
    <mergeCell ref="E6:I6"/>
    <mergeCell ref="E7:J7"/>
    <mergeCell ref="E8:I8"/>
    <mergeCell ref="E9:I9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Sheet1</vt:lpstr>
      <vt:lpstr>Sheet2</vt:lpstr>
      <vt:lpstr>Sheet3</vt:lpstr>
      <vt:lpstr>InvestAmt</vt:lpstr>
      <vt:lpstr>Premium</vt:lpstr>
      <vt:lpstr>Rate</vt:lpstr>
      <vt:lpstr>SumAssured</vt:lpstr>
      <vt:lpstr>Terms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Rekha C</dc:creator>
  <cp:lastModifiedBy>ramalingam k</cp:lastModifiedBy>
  <dcterms:created xsi:type="dcterms:W3CDTF">2020-06-11T05:20:58Z</dcterms:created>
  <dcterms:modified xsi:type="dcterms:W3CDTF">2020-06-19T07:32:53Z</dcterms:modified>
</cp:coreProperties>
</file>