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New Loan Calculator" sheetId="1" r:id="rId1"/>
    <sheet name="Workings" sheetId="2" r:id="rId2"/>
  </sheets>
  <definedNames>
    <definedName name="EMI">'New Loan Calculator'!$F$7</definedName>
    <definedName name="Rate">'New Loan Calculator'!$F$5</definedName>
    <definedName name="Term">'New Loan Calculator'!$F$4</definedName>
  </definedNames>
  <calcPr calcId="124519" concurrentCalc="0"/>
</workbook>
</file>

<file path=xl/calcChain.xml><?xml version="1.0" encoding="utf-8"?>
<calcChain xmlns="http://schemas.openxmlformats.org/spreadsheetml/2006/main">
  <c r="F7" i="1"/>
  <c r="H4" i="2"/>
  <c r="K3"/>
  <c r="I4"/>
  <c r="J4" l="1"/>
  <c r="K4"/>
  <c r="G5"/>
  <c r="H5"/>
  <c r="I5"/>
  <c r="J5"/>
  <c r="K5"/>
  <c r="G6"/>
  <c r="H6"/>
  <c r="I6"/>
  <c r="J6"/>
  <c r="K6"/>
  <c r="G7"/>
  <c r="H7"/>
  <c r="I7"/>
  <c r="J7"/>
  <c r="K7"/>
  <c r="G8"/>
  <c r="H8"/>
  <c r="I8"/>
  <c r="J8"/>
  <c r="K8"/>
  <c r="G9"/>
  <c r="H9"/>
  <c r="I9"/>
  <c r="J9"/>
  <c r="K9"/>
  <c r="G10"/>
  <c r="H10"/>
  <c r="I10"/>
  <c r="J10"/>
  <c r="K10"/>
  <c r="G11"/>
  <c r="H11"/>
  <c r="I11"/>
  <c r="J11"/>
  <c r="K11"/>
  <c r="G12"/>
  <c r="H12"/>
  <c r="I12"/>
  <c r="J12"/>
  <c r="K12"/>
  <c r="G13"/>
  <c r="H13"/>
  <c r="I13"/>
  <c r="J13"/>
  <c r="K13"/>
  <c r="G14"/>
  <c r="H14"/>
  <c r="I14"/>
  <c r="J14"/>
  <c r="K14"/>
  <c r="G15"/>
  <c r="H15"/>
  <c r="I15"/>
  <c r="J15"/>
  <c r="K15"/>
  <c r="G16"/>
  <c r="H16"/>
  <c r="I16"/>
  <c r="J16"/>
  <c r="K16"/>
  <c r="G17"/>
  <c r="H17"/>
  <c r="I17"/>
  <c r="J17"/>
  <c r="K17"/>
  <c r="G18"/>
  <c r="H18"/>
  <c r="I18"/>
  <c r="J18"/>
  <c r="K18"/>
  <c r="G19"/>
  <c r="H19"/>
  <c r="I19"/>
  <c r="J19"/>
  <c r="K19"/>
  <c r="G20"/>
  <c r="H20"/>
  <c r="I20"/>
  <c r="J20"/>
  <c r="K20"/>
  <c r="G21"/>
  <c r="H21"/>
  <c r="I21"/>
  <c r="J21"/>
  <c r="K21"/>
  <c r="G22"/>
  <c r="H22"/>
  <c r="I22"/>
  <c r="J22"/>
  <c r="K22"/>
  <c r="G23"/>
  <c r="H23"/>
  <c r="I23"/>
  <c r="J23"/>
  <c r="K23"/>
  <c r="G24"/>
  <c r="H24"/>
  <c r="I24"/>
  <c r="J24"/>
  <c r="K24"/>
  <c r="G25"/>
  <c r="H25"/>
  <c r="I25"/>
  <c r="J25"/>
  <c r="K25"/>
  <c r="G26"/>
  <c r="H26"/>
  <c r="I26"/>
  <c r="J26"/>
  <c r="K26"/>
  <c r="G27"/>
  <c r="H27"/>
  <c r="I27"/>
  <c r="J27"/>
  <c r="K27"/>
  <c r="G28"/>
  <c r="H28"/>
  <c r="I28"/>
  <c r="J28"/>
  <c r="K28"/>
  <c r="G29"/>
  <c r="H29"/>
  <c r="I29"/>
  <c r="J29"/>
  <c r="K29"/>
  <c r="G30"/>
  <c r="H30"/>
  <c r="I30"/>
  <c r="J30"/>
  <c r="K30"/>
  <c r="G31"/>
  <c r="H31"/>
  <c r="I31"/>
  <c r="J31"/>
  <c r="K31"/>
  <c r="G32"/>
  <c r="H32"/>
  <c r="I32"/>
  <c r="J32"/>
  <c r="K32"/>
  <c r="G33"/>
  <c r="H33"/>
  <c r="I33"/>
  <c r="J33"/>
  <c r="K33"/>
  <c r="G34"/>
  <c r="H34"/>
  <c r="I34"/>
  <c r="J34"/>
  <c r="K34"/>
  <c r="G35"/>
  <c r="H35"/>
  <c r="I35"/>
  <c r="J35"/>
  <c r="K35"/>
  <c r="G36"/>
  <c r="H36"/>
  <c r="I36"/>
  <c r="J36"/>
  <c r="K36"/>
  <c r="G37"/>
  <c r="H37"/>
  <c r="I37"/>
  <c r="J37"/>
  <c r="K37"/>
  <c r="G38"/>
  <c r="H38"/>
  <c r="I38"/>
  <c r="J38"/>
  <c r="K38"/>
  <c r="G39"/>
  <c r="H39"/>
  <c r="I39"/>
  <c r="J39"/>
  <c r="K39"/>
  <c r="G40"/>
  <c r="H40"/>
  <c r="I40"/>
  <c r="J40"/>
  <c r="K40"/>
  <c r="G41"/>
  <c r="H41"/>
  <c r="I41"/>
  <c r="J41"/>
  <c r="K41"/>
  <c r="G42"/>
  <c r="H42"/>
  <c r="I42"/>
  <c r="J42"/>
  <c r="K42"/>
  <c r="G43"/>
  <c r="H43"/>
  <c r="I43"/>
  <c r="J43"/>
  <c r="K43"/>
  <c r="G44"/>
  <c r="H44"/>
  <c r="I44"/>
  <c r="J44"/>
  <c r="K44"/>
  <c r="G45"/>
  <c r="H45"/>
  <c r="I45"/>
  <c r="J45"/>
  <c r="K45"/>
  <c r="G46"/>
  <c r="H46"/>
  <c r="I46"/>
  <c r="J46"/>
  <c r="K46"/>
  <c r="G47"/>
  <c r="H47"/>
  <c r="I47"/>
  <c r="J47"/>
  <c r="K47"/>
  <c r="G48"/>
  <c r="H48"/>
  <c r="I48"/>
  <c r="J48"/>
  <c r="K48"/>
  <c r="G49"/>
  <c r="H49"/>
  <c r="I49"/>
  <c r="J49"/>
  <c r="K49"/>
  <c r="G50"/>
  <c r="H50"/>
  <c r="I50"/>
  <c r="J50"/>
  <c r="K50"/>
  <c r="G51"/>
  <c r="H51"/>
  <c r="I51"/>
  <c r="J51"/>
  <c r="K51"/>
  <c r="G52"/>
  <c r="H52"/>
  <c r="I52"/>
  <c r="J52"/>
  <c r="K52"/>
  <c r="G53"/>
  <c r="H53"/>
  <c r="I53"/>
  <c r="J53"/>
  <c r="K53"/>
  <c r="G54"/>
  <c r="H54"/>
  <c r="I54"/>
  <c r="J54"/>
  <c r="K54"/>
  <c r="G55"/>
  <c r="H55"/>
  <c r="I55"/>
  <c r="J55"/>
  <c r="K55"/>
  <c r="G56"/>
  <c r="H56"/>
  <c r="I56"/>
  <c r="J56"/>
  <c r="K56"/>
  <c r="G57"/>
  <c r="H57"/>
  <c r="I57"/>
  <c r="J57"/>
  <c r="K57"/>
  <c r="G58"/>
  <c r="H58"/>
  <c r="I58"/>
  <c r="J58"/>
  <c r="K58"/>
  <c r="G59"/>
  <c r="H59"/>
  <c r="I59"/>
  <c r="J59"/>
  <c r="K59"/>
  <c r="G60"/>
  <c r="H60"/>
  <c r="I60"/>
  <c r="J60"/>
  <c r="K60"/>
  <c r="G61"/>
  <c r="H61"/>
  <c r="I61"/>
  <c r="J61"/>
  <c r="K61"/>
  <c r="G62"/>
  <c r="H62"/>
  <c r="I62"/>
  <c r="J62"/>
  <c r="K62"/>
  <c r="G63"/>
  <c r="H63"/>
  <c r="I63"/>
  <c r="J63"/>
  <c r="K63"/>
  <c r="G64"/>
  <c r="H64"/>
  <c r="I64"/>
  <c r="J64"/>
  <c r="K64"/>
  <c r="G65"/>
  <c r="H65"/>
  <c r="I65"/>
  <c r="J65"/>
  <c r="K65"/>
  <c r="G66"/>
  <c r="H66"/>
  <c r="I66"/>
  <c r="J66"/>
  <c r="K66"/>
  <c r="G67"/>
  <c r="H67"/>
  <c r="I67"/>
  <c r="J67"/>
  <c r="K67"/>
  <c r="G68"/>
  <c r="H68"/>
  <c r="I68"/>
  <c r="J68"/>
  <c r="K68"/>
  <c r="G69"/>
  <c r="H69"/>
  <c r="I69"/>
  <c r="J69"/>
  <c r="K69"/>
  <c r="G70"/>
  <c r="H70"/>
  <c r="I70"/>
  <c r="J70"/>
  <c r="K70"/>
  <c r="G71"/>
  <c r="H71"/>
  <c r="I71"/>
  <c r="J71"/>
  <c r="K71"/>
  <c r="G72"/>
  <c r="H72"/>
  <c r="I72"/>
  <c r="J72"/>
  <c r="K72"/>
  <c r="G73"/>
  <c r="H73"/>
  <c r="I73"/>
  <c r="J73"/>
  <c r="K73"/>
  <c r="G74"/>
  <c r="H74"/>
  <c r="I74"/>
  <c r="J74"/>
  <c r="K74"/>
  <c r="G75"/>
  <c r="H75"/>
  <c r="I75"/>
  <c r="J75"/>
  <c r="K75"/>
  <c r="G76"/>
  <c r="H76"/>
  <c r="I76"/>
  <c r="J76"/>
  <c r="K76"/>
  <c r="G77"/>
  <c r="H77"/>
  <c r="I77"/>
  <c r="J77"/>
  <c r="K77"/>
  <c r="G78"/>
  <c r="H78"/>
  <c r="I78"/>
  <c r="J78"/>
  <c r="K78"/>
  <c r="G79"/>
  <c r="H79"/>
  <c r="I79"/>
  <c r="J79"/>
  <c r="K79"/>
  <c r="G80"/>
  <c r="H80"/>
  <c r="I80"/>
  <c r="J80"/>
  <c r="K80"/>
  <c r="G81"/>
  <c r="H81"/>
  <c r="I81"/>
  <c r="J81"/>
  <c r="K81"/>
  <c r="G82"/>
  <c r="H82"/>
  <c r="I82"/>
  <c r="J82"/>
  <c r="K82"/>
  <c r="G83"/>
  <c r="H83"/>
  <c r="I83"/>
  <c r="J83"/>
  <c r="K83"/>
  <c r="G84"/>
  <c r="H84"/>
  <c r="I84"/>
  <c r="J84"/>
  <c r="K84"/>
  <c r="G85"/>
  <c r="H85"/>
  <c r="I85"/>
  <c r="J85"/>
  <c r="K85"/>
  <c r="G86"/>
  <c r="H86"/>
  <c r="I86"/>
  <c r="J86"/>
  <c r="K86"/>
  <c r="G87"/>
  <c r="H87"/>
  <c r="I87"/>
  <c r="J87"/>
  <c r="K87"/>
  <c r="G88"/>
  <c r="H88"/>
  <c r="I88"/>
  <c r="J88"/>
  <c r="K88"/>
  <c r="G89"/>
  <c r="H89"/>
  <c r="I89"/>
  <c r="J89"/>
  <c r="K89"/>
  <c r="G90"/>
  <c r="H90"/>
  <c r="I90"/>
  <c r="J90"/>
  <c r="K90"/>
  <c r="G91"/>
  <c r="H91"/>
  <c r="I91"/>
  <c r="J91"/>
  <c r="K91"/>
  <c r="G92"/>
  <c r="H92"/>
  <c r="I92"/>
  <c r="J92"/>
  <c r="K92"/>
  <c r="G93"/>
  <c r="H93"/>
  <c r="I93"/>
  <c r="J93"/>
  <c r="K93"/>
  <c r="G94"/>
  <c r="H94"/>
  <c r="I94"/>
  <c r="J94"/>
  <c r="K94"/>
  <c r="G95"/>
  <c r="H95"/>
  <c r="I95"/>
  <c r="J95"/>
  <c r="K95"/>
  <c r="G96"/>
  <c r="H96"/>
  <c r="I96"/>
  <c r="J96"/>
  <c r="K96"/>
  <c r="G97"/>
  <c r="H97"/>
  <c r="I97"/>
  <c r="J97"/>
  <c r="K97"/>
  <c r="G98"/>
  <c r="H98"/>
  <c r="I98"/>
  <c r="J98"/>
  <c r="K98"/>
  <c r="G99"/>
  <c r="H99"/>
  <c r="I99"/>
  <c r="J99"/>
  <c r="K99"/>
  <c r="G100"/>
  <c r="H100"/>
  <c r="I100"/>
  <c r="J100"/>
  <c r="K100"/>
  <c r="G101"/>
  <c r="H101"/>
  <c r="I101"/>
  <c r="J101"/>
  <c r="K101"/>
  <c r="G102"/>
  <c r="H102"/>
  <c r="I102"/>
  <c r="J102"/>
  <c r="K102"/>
  <c r="G103"/>
  <c r="H103"/>
  <c r="I103"/>
  <c r="J103"/>
  <c r="K103"/>
  <c r="G104"/>
  <c r="H104"/>
  <c r="I104"/>
  <c r="J104"/>
  <c r="K104"/>
  <c r="G105"/>
  <c r="H105"/>
  <c r="I105"/>
  <c r="J105"/>
  <c r="K105"/>
  <c r="G106"/>
  <c r="H106"/>
  <c r="I106"/>
  <c r="J106"/>
  <c r="K106"/>
  <c r="G107"/>
  <c r="H107"/>
  <c r="I107"/>
  <c r="J107"/>
  <c r="K107"/>
  <c r="G108"/>
  <c r="H108"/>
  <c r="I108"/>
  <c r="J108"/>
  <c r="K108"/>
  <c r="G109"/>
  <c r="H109"/>
  <c r="I109"/>
  <c r="J109"/>
  <c r="K109"/>
  <c r="G110"/>
  <c r="H110"/>
  <c r="I110"/>
  <c r="J110"/>
  <c r="K110"/>
  <c r="G111"/>
  <c r="H111"/>
  <c r="I111"/>
  <c r="J111"/>
  <c r="K111"/>
  <c r="G112"/>
  <c r="H112"/>
  <c r="I112"/>
  <c r="J112"/>
  <c r="K112"/>
  <c r="G113"/>
  <c r="H113"/>
  <c r="I113"/>
  <c r="J113"/>
  <c r="K113"/>
  <c r="G114"/>
  <c r="H114"/>
  <c r="I114"/>
  <c r="J114"/>
  <c r="K114"/>
  <c r="G115"/>
  <c r="H115"/>
  <c r="I115"/>
  <c r="J115"/>
  <c r="K115"/>
  <c r="G116"/>
  <c r="H116"/>
  <c r="I116"/>
  <c r="J116"/>
  <c r="K116"/>
  <c r="G117"/>
  <c r="H117"/>
  <c r="I117"/>
  <c r="J117"/>
  <c r="K117"/>
  <c r="G118"/>
  <c r="H118"/>
  <c r="I118"/>
  <c r="J118"/>
  <c r="K118"/>
  <c r="G119"/>
  <c r="H119"/>
  <c r="I119"/>
  <c r="J119"/>
  <c r="K119"/>
  <c r="G120"/>
  <c r="H120"/>
  <c r="I120"/>
  <c r="J120"/>
  <c r="K120"/>
  <c r="G121"/>
  <c r="H121"/>
  <c r="I121"/>
  <c r="J121"/>
  <c r="K121"/>
  <c r="G122"/>
  <c r="H122"/>
  <c r="I122"/>
  <c r="J122"/>
  <c r="K122"/>
  <c r="G123"/>
  <c r="H123"/>
  <c r="I123"/>
  <c r="J123"/>
  <c r="K123"/>
  <c r="G124"/>
  <c r="H124"/>
  <c r="I124"/>
  <c r="J124"/>
  <c r="K124"/>
  <c r="G125"/>
  <c r="H125"/>
  <c r="I125"/>
  <c r="J125"/>
  <c r="K125"/>
  <c r="G126"/>
  <c r="H126"/>
  <c r="I126"/>
  <c r="J126"/>
  <c r="K126"/>
  <c r="G127"/>
  <c r="H127"/>
  <c r="I127"/>
  <c r="J127"/>
  <c r="K127"/>
  <c r="G128"/>
  <c r="H128"/>
  <c r="I128"/>
  <c r="J128"/>
  <c r="K128"/>
  <c r="G129"/>
  <c r="H129"/>
  <c r="I129"/>
  <c r="J129"/>
  <c r="K129"/>
  <c r="G130"/>
  <c r="H130"/>
  <c r="I130"/>
  <c r="J130"/>
  <c r="K130"/>
  <c r="G131"/>
  <c r="H131"/>
  <c r="I131"/>
  <c r="J131"/>
  <c r="K131"/>
  <c r="G132"/>
  <c r="H132"/>
  <c r="I132"/>
  <c r="J132"/>
  <c r="K132"/>
  <c r="G133"/>
  <c r="H133"/>
  <c r="I133"/>
  <c r="J133"/>
  <c r="K133"/>
  <c r="G134"/>
  <c r="H134"/>
  <c r="I134"/>
  <c r="J134"/>
  <c r="K134"/>
  <c r="G135"/>
  <c r="H135"/>
  <c r="I135"/>
  <c r="J135"/>
  <c r="K135"/>
  <c r="G136"/>
  <c r="H136"/>
  <c r="I136"/>
  <c r="J136"/>
  <c r="K136"/>
  <c r="G137"/>
  <c r="H137"/>
  <c r="I137"/>
  <c r="J137"/>
  <c r="K137"/>
  <c r="G138"/>
  <c r="H138"/>
  <c r="I138"/>
  <c r="J138"/>
  <c r="K138"/>
  <c r="G139"/>
  <c r="H139"/>
  <c r="I139"/>
  <c r="J139"/>
  <c r="K139"/>
  <c r="G140"/>
  <c r="H140"/>
  <c r="I140"/>
  <c r="J140"/>
  <c r="K140"/>
  <c r="G141"/>
  <c r="H141"/>
  <c r="I141"/>
  <c r="J141"/>
  <c r="K141"/>
  <c r="G142"/>
  <c r="H142"/>
  <c r="I142"/>
  <c r="J142"/>
  <c r="K142"/>
  <c r="G143"/>
  <c r="H143"/>
  <c r="I143"/>
  <c r="J143"/>
  <c r="K143"/>
  <c r="G144"/>
  <c r="H144"/>
  <c r="I144"/>
  <c r="J144"/>
  <c r="K144"/>
  <c r="G145"/>
  <c r="H145"/>
  <c r="I145"/>
  <c r="J145"/>
  <c r="K145"/>
  <c r="G146"/>
  <c r="H146"/>
  <c r="I146"/>
  <c r="J146"/>
  <c r="K146"/>
  <c r="G147"/>
  <c r="H147"/>
  <c r="I147"/>
  <c r="J147"/>
  <c r="K147"/>
  <c r="G148"/>
  <c r="H148"/>
  <c r="I148"/>
  <c r="J148"/>
  <c r="K148"/>
  <c r="G149"/>
  <c r="H149"/>
  <c r="I149"/>
  <c r="J149"/>
  <c r="K149"/>
  <c r="G150"/>
  <c r="H150"/>
  <c r="I150"/>
  <c r="J150"/>
  <c r="K150"/>
  <c r="G151"/>
  <c r="H151"/>
  <c r="I151"/>
  <c r="J151"/>
  <c r="K151"/>
  <c r="G152"/>
  <c r="H152"/>
  <c r="I152"/>
  <c r="J152"/>
  <c r="K152"/>
  <c r="G153"/>
  <c r="H153"/>
  <c r="I153"/>
  <c r="J153"/>
  <c r="K153"/>
  <c r="G154"/>
  <c r="H154"/>
  <c r="I154"/>
  <c r="J154"/>
  <c r="K154"/>
  <c r="G155"/>
  <c r="H155"/>
  <c r="I155"/>
  <c r="J155"/>
  <c r="K155"/>
  <c r="G156"/>
  <c r="H156"/>
  <c r="I156"/>
  <c r="J156"/>
  <c r="K156"/>
  <c r="G157"/>
  <c r="H157"/>
  <c r="I157"/>
  <c r="J157"/>
  <c r="K157"/>
  <c r="G158"/>
  <c r="H158"/>
  <c r="I158"/>
  <c r="J158"/>
  <c r="K158"/>
  <c r="G159"/>
  <c r="H159"/>
  <c r="I159"/>
  <c r="J159"/>
  <c r="K159"/>
  <c r="G160"/>
  <c r="H160"/>
  <c r="I160"/>
  <c r="J160"/>
  <c r="K160"/>
  <c r="G161"/>
  <c r="H161"/>
  <c r="I161"/>
  <c r="J161"/>
  <c r="K161"/>
  <c r="G162"/>
  <c r="H162"/>
  <c r="I162"/>
  <c r="J162"/>
  <c r="K162"/>
  <c r="G163"/>
  <c r="H163"/>
  <c r="I163"/>
  <c r="J163"/>
  <c r="K163"/>
  <c r="G164"/>
  <c r="H164"/>
  <c r="I164"/>
  <c r="J164"/>
  <c r="K164"/>
  <c r="G165"/>
  <c r="H165"/>
  <c r="I165"/>
  <c r="J165"/>
  <c r="K165"/>
  <c r="G166"/>
  <c r="H166"/>
  <c r="I166"/>
  <c r="J166"/>
  <c r="K166"/>
  <c r="G167"/>
  <c r="H167"/>
  <c r="I167"/>
  <c r="J167"/>
  <c r="K167"/>
  <c r="G168"/>
  <c r="H168"/>
  <c r="I168"/>
  <c r="J168"/>
  <c r="K168"/>
  <c r="G169"/>
  <c r="H169"/>
  <c r="I169"/>
  <c r="J169"/>
  <c r="K169"/>
  <c r="G170"/>
  <c r="H170"/>
  <c r="I170"/>
  <c r="J170"/>
  <c r="K170"/>
  <c r="G171"/>
  <c r="H171"/>
  <c r="I171"/>
  <c r="J171"/>
  <c r="K171"/>
  <c r="G172"/>
  <c r="H172"/>
  <c r="I172"/>
  <c r="J172"/>
  <c r="K172"/>
  <c r="G173"/>
  <c r="H173"/>
  <c r="I173"/>
  <c r="J173"/>
  <c r="K173"/>
  <c r="G174"/>
  <c r="H174"/>
  <c r="I174"/>
  <c r="J174"/>
  <c r="K174"/>
  <c r="G175"/>
  <c r="H175"/>
  <c r="I175"/>
  <c r="J175"/>
  <c r="K175"/>
  <c r="G176"/>
  <c r="H176"/>
  <c r="I176"/>
  <c r="J176"/>
  <c r="K176"/>
  <c r="G177"/>
  <c r="H177"/>
  <c r="I177"/>
  <c r="J177"/>
  <c r="K177"/>
  <c r="G178"/>
  <c r="H178"/>
  <c r="I178"/>
  <c r="J178"/>
  <c r="K178"/>
  <c r="G179"/>
  <c r="H179"/>
  <c r="I179"/>
  <c r="J179"/>
  <c r="K179"/>
  <c r="G180"/>
  <c r="H180"/>
  <c r="I180"/>
  <c r="J180"/>
  <c r="K180"/>
  <c r="G181"/>
  <c r="H181"/>
  <c r="I181"/>
  <c r="J181"/>
  <c r="K181"/>
  <c r="G182"/>
  <c r="H182"/>
  <c r="I182"/>
  <c r="J182"/>
  <c r="K182"/>
  <c r="G183"/>
  <c r="H183"/>
  <c r="I183"/>
  <c r="J183"/>
  <c r="K183"/>
  <c r="G184"/>
  <c r="H184"/>
  <c r="I184"/>
  <c r="J184"/>
  <c r="K184"/>
  <c r="G185"/>
  <c r="H185"/>
  <c r="I185"/>
  <c r="J185"/>
  <c r="K185"/>
  <c r="G186"/>
  <c r="H186"/>
  <c r="I186"/>
  <c r="J186"/>
  <c r="K186"/>
  <c r="G187"/>
  <c r="H187"/>
  <c r="I187"/>
  <c r="J187"/>
  <c r="K187"/>
  <c r="G188"/>
  <c r="H188"/>
  <c r="I188"/>
  <c r="J188"/>
  <c r="K188"/>
  <c r="G189"/>
  <c r="H189"/>
  <c r="I189"/>
  <c r="J189"/>
  <c r="K189"/>
  <c r="G190"/>
  <c r="H190"/>
  <c r="I190"/>
  <c r="J190"/>
  <c r="K190"/>
  <c r="G191"/>
  <c r="H191"/>
  <c r="I191"/>
  <c r="J191"/>
  <c r="K191"/>
  <c r="G192"/>
  <c r="H192"/>
  <c r="I192"/>
  <c r="J192"/>
  <c r="K192"/>
  <c r="G193"/>
  <c r="H193"/>
  <c r="I193"/>
  <c r="J193"/>
  <c r="K193"/>
  <c r="G194"/>
  <c r="H194"/>
  <c r="I194"/>
  <c r="J194"/>
  <c r="K194"/>
  <c r="G195"/>
  <c r="H195"/>
  <c r="I195"/>
  <c r="J195"/>
  <c r="K195"/>
  <c r="G196"/>
  <c r="H196"/>
  <c r="I196"/>
  <c r="J196"/>
  <c r="K196"/>
  <c r="G197"/>
  <c r="H197"/>
  <c r="I197"/>
  <c r="J197"/>
  <c r="K197"/>
  <c r="G198"/>
  <c r="H198"/>
  <c r="I198"/>
  <c r="J198"/>
  <c r="K198"/>
  <c r="G199"/>
  <c r="H199"/>
  <c r="I199"/>
  <c r="J199"/>
  <c r="K199"/>
  <c r="G200"/>
  <c r="H200"/>
  <c r="I200"/>
  <c r="J200"/>
  <c r="K200"/>
  <c r="G201"/>
  <c r="H201"/>
  <c r="I201"/>
  <c r="J201"/>
  <c r="K201"/>
  <c r="G202"/>
  <c r="H202"/>
  <c r="I202"/>
  <c r="J202"/>
  <c r="K202"/>
  <c r="G203"/>
  <c r="H203"/>
  <c r="I203"/>
  <c r="J203"/>
  <c r="K203"/>
  <c r="G204"/>
  <c r="H204"/>
  <c r="I204"/>
  <c r="J204"/>
  <c r="K204"/>
  <c r="G205"/>
  <c r="H205"/>
  <c r="I205"/>
  <c r="J205"/>
  <c r="K205"/>
  <c r="G206"/>
  <c r="H206"/>
  <c r="I206"/>
  <c r="J206"/>
  <c r="K206"/>
  <c r="G207"/>
  <c r="H207"/>
  <c r="I207"/>
  <c r="J207"/>
  <c r="K207"/>
  <c r="G208"/>
  <c r="H208"/>
  <c r="I208"/>
  <c r="J208"/>
  <c r="K208"/>
  <c r="G209"/>
  <c r="H209"/>
  <c r="I209"/>
  <c r="J209"/>
  <c r="K209"/>
  <c r="G210"/>
  <c r="H210"/>
  <c r="I210"/>
  <c r="J210"/>
  <c r="K210"/>
  <c r="G211"/>
  <c r="H211"/>
  <c r="I211"/>
  <c r="J211"/>
  <c r="K211"/>
  <c r="G212"/>
  <c r="H212"/>
  <c r="I212"/>
  <c r="J212"/>
  <c r="K212"/>
  <c r="G213"/>
  <c r="H213"/>
  <c r="I213"/>
  <c r="J213"/>
  <c r="K213"/>
  <c r="G214"/>
  <c r="H214"/>
  <c r="I214"/>
  <c r="J214"/>
  <c r="K214"/>
  <c r="G215"/>
  <c r="H215"/>
  <c r="I215"/>
  <c r="J215"/>
  <c r="K215"/>
  <c r="G216"/>
  <c r="H216"/>
  <c r="I216"/>
  <c r="J216"/>
  <c r="K216"/>
  <c r="G217"/>
  <c r="H217"/>
  <c r="I217"/>
  <c r="J217"/>
  <c r="K217"/>
  <c r="G218"/>
  <c r="H218"/>
  <c r="I218"/>
  <c r="J218"/>
  <c r="K218"/>
  <c r="G219"/>
  <c r="H219"/>
  <c r="I219"/>
  <c r="J219"/>
  <c r="K219"/>
  <c r="G220"/>
  <c r="H220"/>
  <c r="I220"/>
  <c r="J220"/>
  <c r="K220"/>
  <c r="G221"/>
  <c r="H221"/>
  <c r="I221"/>
  <c r="J221"/>
  <c r="K221"/>
  <c r="G222"/>
  <c r="H222"/>
  <c r="I222"/>
  <c r="J222"/>
  <c r="K222"/>
  <c r="G223"/>
  <c r="H223"/>
  <c r="I223"/>
  <c r="J223"/>
  <c r="K223"/>
  <c r="G224"/>
  <c r="H224"/>
  <c r="I224"/>
  <c r="J224"/>
  <c r="K224"/>
  <c r="G225"/>
  <c r="H225"/>
  <c r="I225"/>
  <c r="J225"/>
  <c r="K225"/>
  <c r="G226"/>
  <c r="H226"/>
  <c r="I226"/>
  <c r="J226"/>
  <c r="K226"/>
  <c r="G227"/>
  <c r="H227"/>
  <c r="I227"/>
  <c r="J227"/>
  <c r="K227"/>
  <c r="G228"/>
  <c r="H228"/>
  <c r="I228"/>
  <c r="J228"/>
  <c r="K228"/>
  <c r="G229"/>
  <c r="H229"/>
  <c r="I229"/>
  <c r="J229"/>
  <c r="K229"/>
  <c r="G230"/>
  <c r="H230"/>
  <c r="I230"/>
  <c r="J230"/>
  <c r="K230"/>
  <c r="G231"/>
  <c r="H231"/>
  <c r="I231"/>
  <c r="J231"/>
  <c r="K231"/>
  <c r="G232"/>
  <c r="H232"/>
  <c r="I232"/>
  <c r="J232"/>
  <c r="K232"/>
  <c r="G233"/>
  <c r="H233"/>
  <c r="I233"/>
  <c r="J233"/>
  <c r="K233"/>
  <c r="G234"/>
  <c r="H234"/>
  <c r="I234"/>
  <c r="J234"/>
  <c r="K234"/>
  <c r="G235"/>
  <c r="H235"/>
  <c r="I235"/>
  <c r="J235"/>
  <c r="K235"/>
  <c r="G236"/>
  <c r="H236"/>
  <c r="I236"/>
  <c r="J236"/>
  <c r="K236"/>
  <c r="G237"/>
  <c r="H237"/>
  <c r="I237"/>
  <c r="J237"/>
  <c r="K237"/>
  <c r="G238"/>
  <c r="H238"/>
  <c r="I238"/>
  <c r="J238"/>
  <c r="K238"/>
  <c r="G239"/>
  <c r="H239"/>
  <c r="I239"/>
  <c r="J239"/>
  <c r="K239"/>
  <c r="G240"/>
  <c r="H240"/>
  <c r="I240"/>
  <c r="J240"/>
  <c r="K240"/>
  <c r="G241"/>
  <c r="H241"/>
  <c r="I241"/>
  <c r="J241"/>
  <c r="K241"/>
  <c r="G242"/>
  <c r="H242"/>
  <c r="I242"/>
  <c r="J242"/>
  <c r="K242"/>
  <c r="G243"/>
  <c r="H243"/>
  <c r="I243"/>
  <c r="J243"/>
  <c r="K243"/>
  <c r="G244"/>
  <c r="H244"/>
  <c r="I244"/>
  <c r="J244"/>
  <c r="K244"/>
  <c r="G245"/>
  <c r="H245"/>
  <c r="I245"/>
  <c r="J245"/>
  <c r="K245"/>
  <c r="G246"/>
  <c r="H246"/>
  <c r="I246"/>
  <c r="J246"/>
  <c r="K246"/>
  <c r="G247"/>
  <c r="H247"/>
  <c r="I247"/>
  <c r="J247"/>
  <c r="K247"/>
  <c r="G248"/>
  <c r="H248"/>
  <c r="I248"/>
  <c r="J248"/>
  <c r="K248"/>
  <c r="G249"/>
  <c r="H249"/>
  <c r="I249"/>
  <c r="J249"/>
  <c r="K249"/>
  <c r="G250"/>
  <c r="H250"/>
  <c r="I250"/>
  <c r="J250"/>
  <c r="K250"/>
  <c r="G251"/>
  <c r="H251"/>
  <c r="I251"/>
  <c r="J251"/>
  <c r="K251"/>
  <c r="G252"/>
  <c r="H252"/>
  <c r="I252"/>
  <c r="J252"/>
  <c r="K252"/>
  <c r="G253"/>
  <c r="H253"/>
  <c r="I253"/>
  <c r="J253"/>
  <c r="K253"/>
  <c r="G254"/>
  <c r="H254"/>
  <c r="I254"/>
  <c r="J254"/>
  <c r="K254"/>
  <c r="G255"/>
  <c r="H255"/>
  <c r="I255"/>
  <c r="J255"/>
  <c r="K255"/>
  <c r="G256"/>
  <c r="H256"/>
  <c r="I256"/>
  <c r="J256"/>
  <c r="K256"/>
  <c r="G257"/>
  <c r="H257"/>
  <c r="I257"/>
  <c r="J257"/>
  <c r="K257"/>
  <c r="G258"/>
  <c r="H258"/>
  <c r="I258"/>
  <c r="J258"/>
  <c r="K258"/>
  <c r="G259"/>
  <c r="H259"/>
  <c r="I259"/>
  <c r="J259"/>
  <c r="K259"/>
  <c r="G260"/>
  <c r="H260"/>
  <c r="I260"/>
  <c r="J260"/>
  <c r="K260"/>
  <c r="G261"/>
  <c r="H261"/>
  <c r="I261"/>
  <c r="J261"/>
  <c r="K261"/>
  <c r="G262"/>
  <c r="H262"/>
  <c r="I262"/>
  <c r="J262"/>
  <c r="K262"/>
  <c r="G263"/>
  <c r="H263"/>
  <c r="I263"/>
  <c r="J263"/>
  <c r="K263"/>
  <c r="G264"/>
  <c r="H264"/>
  <c r="I264"/>
  <c r="J264"/>
  <c r="K264"/>
  <c r="G265"/>
  <c r="H265"/>
  <c r="I265"/>
  <c r="J265"/>
  <c r="K265"/>
  <c r="G266"/>
  <c r="H266"/>
  <c r="I266"/>
  <c r="J266"/>
  <c r="K266"/>
  <c r="G267"/>
  <c r="H267"/>
  <c r="I267"/>
  <c r="J267"/>
  <c r="K267"/>
  <c r="G268"/>
  <c r="H268"/>
  <c r="I268"/>
  <c r="J268"/>
  <c r="K268"/>
  <c r="G269"/>
  <c r="H269"/>
  <c r="I269"/>
  <c r="J269"/>
  <c r="K269"/>
  <c r="G270"/>
  <c r="H270"/>
  <c r="I270"/>
  <c r="J270"/>
  <c r="K270"/>
  <c r="G271"/>
  <c r="H271"/>
  <c r="I271"/>
  <c r="J271"/>
  <c r="K271"/>
  <c r="G272"/>
  <c r="H272"/>
  <c r="I272"/>
  <c r="J272"/>
  <c r="K272"/>
  <c r="G273"/>
  <c r="H273"/>
  <c r="I273"/>
  <c r="J273"/>
  <c r="K273"/>
  <c r="G274"/>
  <c r="H274"/>
  <c r="I274"/>
  <c r="J274"/>
  <c r="K274"/>
  <c r="G275"/>
  <c r="H275"/>
  <c r="I275"/>
  <c r="J275"/>
  <c r="K275"/>
  <c r="G276"/>
  <c r="H276"/>
  <c r="I276"/>
  <c r="J276"/>
  <c r="K276"/>
  <c r="G277"/>
  <c r="H277"/>
  <c r="I277"/>
  <c r="J277"/>
  <c r="K277"/>
  <c r="G278"/>
  <c r="H278"/>
  <c r="I278"/>
  <c r="J278"/>
  <c r="K278"/>
  <c r="G279"/>
  <c r="H279"/>
  <c r="I279"/>
  <c r="J279"/>
  <c r="K279"/>
  <c r="G280"/>
  <c r="H280"/>
  <c r="I280"/>
  <c r="J280"/>
  <c r="K280"/>
  <c r="G281"/>
  <c r="H281"/>
  <c r="I281"/>
  <c r="J281"/>
  <c r="K281"/>
  <c r="G282"/>
  <c r="H282"/>
  <c r="I282"/>
  <c r="J282"/>
  <c r="K282"/>
  <c r="G283"/>
  <c r="H283"/>
  <c r="I283"/>
  <c r="J283"/>
  <c r="K283"/>
  <c r="G284"/>
  <c r="H284"/>
  <c r="I284"/>
  <c r="J284"/>
  <c r="K284"/>
  <c r="G285"/>
  <c r="H285"/>
  <c r="I285"/>
  <c r="J285"/>
  <c r="K285"/>
  <c r="G286"/>
  <c r="H286"/>
  <c r="I286"/>
  <c r="J286"/>
  <c r="K286"/>
  <c r="G287"/>
  <c r="H287"/>
  <c r="I287"/>
  <c r="J287"/>
  <c r="K287"/>
  <c r="G288"/>
  <c r="H288"/>
  <c r="I288"/>
  <c r="J288"/>
  <c r="K288"/>
  <c r="G289"/>
  <c r="H289"/>
  <c r="I289"/>
  <c r="J289"/>
  <c r="K289"/>
  <c r="G290"/>
  <c r="H290"/>
  <c r="I290"/>
  <c r="J290"/>
  <c r="K290"/>
  <c r="G291"/>
  <c r="H291"/>
  <c r="I291"/>
  <c r="J291"/>
  <c r="K291"/>
  <c r="G292"/>
  <c r="H292"/>
  <c r="I292"/>
  <c r="J292"/>
  <c r="K292"/>
  <c r="G293"/>
  <c r="H293"/>
  <c r="I293"/>
  <c r="J293"/>
  <c r="K293"/>
  <c r="G294"/>
  <c r="H294"/>
  <c r="I294"/>
  <c r="J294"/>
  <c r="K294"/>
  <c r="G295"/>
  <c r="H295"/>
  <c r="I295"/>
  <c r="J295"/>
  <c r="K295"/>
  <c r="G296"/>
  <c r="H296"/>
  <c r="I296"/>
  <c r="J296"/>
  <c r="K296"/>
  <c r="G297"/>
  <c r="H297"/>
  <c r="I297"/>
  <c r="J297"/>
  <c r="K297"/>
  <c r="G298"/>
  <c r="H298"/>
  <c r="I298"/>
  <c r="J298"/>
  <c r="K298"/>
  <c r="G299"/>
  <c r="H299"/>
  <c r="I299"/>
  <c r="J299"/>
  <c r="K299"/>
  <c r="G300"/>
  <c r="H300"/>
  <c r="I300"/>
  <c r="J300"/>
  <c r="K300"/>
  <c r="G301"/>
  <c r="H301"/>
  <c r="I301"/>
  <c r="J301"/>
  <c r="K301"/>
  <c r="G302"/>
  <c r="H302"/>
  <c r="I302"/>
  <c r="J302"/>
  <c r="K302"/>
  <c r="G303"/>
  <c r="H303"/>
  <c r="I303"/>
  <c r="J303"/>
  <c r="K303"/>
  <c r="G304"/>
  <c r="H304"/>
  <c r="I304"/>
  <c r="J304"/>
  <c r="K304"/>
  <c r="G305"/>
  <c r="H305"/>
  <c r="I305"/>
  <c r="J305"/>
  <c r="K305"/>
  <c r="G306"/>
  <c r="H306"/>
  <c r="I306"/>
  <c r="J306"/>
  <c r="K306"/>
  <c r="G307"/>
  <c r="H307"/>
  <c r="I307"/>
  <c r="J307"/>
  <c r="K307"/>
  <c r="G308"/>
  <c r="H308"/>
  <c r="I308"/>
  <c r="J308"/>
  <c r="K308"/>
  <c r="G309"/>
  <c r="H309"/>
  <c r="I309"/>
  <c r="J309"/>
  <c r="K309"/>
  <c r="G310"/>
  <c r="H310"/>
  <c r="I310"/>
  <c r="J310"/>
  <c r="K310"/>
  <c r="G311"/>
  <c r="H311"/>
  <c r="I311"/>
  <c r="J311"/>
  <c r="K311"/>
  <c r="G312"/>
  <c r="H312"/>
  <c r="I312"/>
  <c r="J312"/>
  <c r="K312"/>
  <c r="G313"/>
  <c r="H313"/>
  <c r="I313"/>
  <c r="J313"/>
  <c r="K313"/>
  <c r="G314"/>
  <c r="H314"/>
  <c r="I314"/>
  <c r="J314"/>
  <c r="K314"/>
  <c r="G315"/>
  <c r="H315"/>
  <c r="I315"/>
  <c r="J315"/>
  <c r="K315"/>
  <c r="G316"/>
  <c r="H316"/>
  <c r="I316"/>
  <c r="J316"/>
  <c r="K316"/>
  <c r="G317"/>
  <c r="H317"/>
  <c r="I317"/>
  <c r="J317"/>
  <c r="K317"/>
  <c r="G318"/>
  <c r="H318"/>
  <c r="I318"/>
  <c r="J318"/>
  <c r="K318"/>
  <c r="G319"/>
  <c r="H319"/>
  <c r="I319"/>
  <c r="J319"/>
  <c r="K319"/>
  <c r="G320"/>
  <c r="H320"/>
  <c r="I320"/>
  <c r="J320"/>
  <c r="K320"/>
  <c r="G321"/>
  <c r="H321"/>
  <c r="I321"/>
  <c r="J321"/>
  <c r="K321"/>
  <c r="G322"/>
  <c r="H322"/>
  <c r="I322"/>
  <c r="J322"/>
  <c r="K322"/>
  <c r="G323"/>
  <c r="H323"/>
  <c r="I323"/>
  <c r="J323"/>
  <c r="K323"/>
  <c r="G324"/>
  <c r="H324"/>
  <c r="I324"/>
  <c r="J324"/>
  <c r="K324"/>
  <c r="G325"/>
  <c r="H325"/>
  <c r="I325"/>
  <c r="J325"/>
  <c r="K325"/>
  <c r="G326"/>
  <c r="H326"/>
  <c r="I326"/>
  <c r="J326"/>
  <c r="K326"/>
  <c r="G327"/>
  <c r="H327"/>
  <c r="I327"/>
  <c r="J327"/>
  <c r="K327"/>
  <c r="G328"/>
  <c r="H328"/>
  <c r="I328"/>
  <c r="J328"/>
  <c r="K328"/>
  <c r="G329"/>
  <c r="H329"/>
  <c r="I329"/>
  <c r="J329"/>
  <c r="K329"/>
  <c r="G330"/>
  <c r="H330"/>
  <c r="I330"/>
  <c r="J330"/>
  <c r="K330"/>
  <c r="G331"/>
  <c r="H331"/>
  <c r="I331"/>
  <c r="J331"/>
  <c r="K331"/>
  <c r="G332"/>
  <c r="H332"/>
  <c r="I332"/>
  <c r="J332"/>
  <c r="K332"/>
  <c r="G333"/>
  <c r="H333"/>
  <c r="I333"/>
  <c r="J333"/>
  <c r="K333"/>
  <c r="G334"/>
  <c r="H334"/>
  <c r="I334"/>
  <c r="J334"/>
  <c r="K334"/>
  <c r="G335"/>
  <c r="H335"/>
  <c r="I335"/>
  <c r="J335"/>
  <c r="K335"/>
  <c r="G336"/>
  <c r="H336"/>
  <c r="I336"/>
  <c r="J336"/>
  <c r="K336"/>
  <c r="G337"/>
  <c r="H337"/>
  <c r="I337"/>
  <c r="J337"/>
  <c r="K337"/>
  <c r="G338"/>
  <c r="H338"/>
  <c r="I338"/>
  <c r="J338"/>
  <c r="K338"/>
  <c r="G339"/>
  <c r="H339"/>
  <c r="I339"/>
  <c r="J339"/>
  <c r="K339"/>
  <c r="G340"/>
  <c r="H340"/>
  <c r="I340"/>
  <c r="J340"/>
  <c r="K340"/>
  <c r="G341"/>
  <c r="H341"/>
  <c r="I341"/>
  <c r="J341"/>
  <c r="K341"/>
  <c r="G342"/>
  <c r="H342"/>
  <c r="I342"/>
  <c r="J342"/>
  <c r="K342"/>
  <c r="G343"/>
  <c r="H343"/>
  <c r="I343"/>
  <c r="J343"/>
  <c r="K343"/>
  <c r="G344"/>
  <c r="H344"/>
  <c r="I344"/>
  <c r="J344"/>
  <c r="K344"/>
  <c r="G345"/>
  <c r="H345"/>
  <c r="I345"/>
  <c r="J345"/>
  <c r="K345"/>
  <c r="G346"/>
  <c r="H346"/>
  <c r="I346"/>
  <c r="J346"/>
  <c r="K346"/>
  <c r="G347"/>
  <c r="H347"/>
  <c r="I347"/>
  <c r="J347"/>
  <c r="K347"/>
  <c r="G348"/>
  <c r="H348"/>
  <c r="I348"/>
  <c r="J348"/>
  <c r="K348"/>
  <c r="G349"/>
  <c r="H349"/>
  <c r="I349"/>
  <c r="J349"/>
  <c r="K349"/>
  <c r="G350"/>
  <c r="H350"/>
  <c r="I350"/>
  <c r="J350"/>
  <c r="K350"/>
  <c r="G351"/>
  <c r="H351"/>
  <c r="I351"/>
  <c r="J351"/>
  <c r="K351"/>
  <c r="G352"/>
  <c r="H352"/>
  <c r="I352"/>
  <c r="J352"/>
  <c r="K352"/>
  <c r="G353"/>
  <c r="H353"/>
  <c r="I353"/>
  <c r="J353"/>
  <c r="K353"/>
  <c r="G354"/>
  <c r="H354"/>
  <c r="I354"/>
  <c r="J354"/>
  <c r="K354"/>
  <c r="G355"/>
  <c r="H355"/>
  <c r="I355"/>
  <c r="J355"/>
  <c r="K355"/>
  <c r="G356"/>
  <c r="H356"/>
  <c r="I356"/>
  <c r="J356"/>
  <c r="K356"/>
  <c r="G357"/>
  <c r="H357"/>
  <c r="I357"/>
  <c r="J357"/>
  <c r="K357"/>
  <c r="G358"/>
  <c r="H358"/>
  <c r="I358"/>
  <c r="J358"/>
  <c r="K358"/>
  <c r="G359"/>
  <c r="H359"/>
  <c r="I359"/>
  <c r="J359"/>
  <c r="K359"/>
  <c r="G360"/>
  <c r="H360"/>
  <c r="I360"/>
  <c r="J360"/>
  <c r="K360"/>
  <c r="G361"/>
  <c r="H361"/>
  <c r="I361"/>
  <c r="J361"/>
  <c r="K361"/>
  <c r="G362"/>
  <c r="H362"/>
  <c r="I362"/>
  <c r="J362"/>
  <c r="K362"/>
  <c r="G363"/>
  <c r="H363"/>
  <c r="I363"/>
  <c r="J363"/>
  <c r="K363"/>
  <c r="F16" i="1" l="1"/>
  <c r="F17" l="1"/>
  <c r="G4" i="2"/>
  <c r="F18" i="1"/>
  <c r="F19"/>
  <c r="F25"/>
  <c r="F22"/>
  <c r="F23"/>
  <c r="F24"/>
  <c r="E9"/>
</calcChain>
</file>

<file path=xl/sharedStrings.xml><?xml version="1.0" encoding="utf-8"?>
<sst xmlns="http://schemas.openxmlformats.org/spreadsheetml/2006/main" count="27" uniqueCount="26">
  <si>
    <t>EMI</t>
  </si>
  <si>
    <t>Enter The Loan Amount</t>
  </si>
  <si>
    <t>Monthly EMI</t>
  </si>
  <si>
    <t>Enter Total Loan Term (in Years)</t>
  </si>
  <si>
    <t>Enter Rate of Interest</t>
  </si>
  <si>
    <t>Loan Term</t>
  </si>
  <si>
    <t>Interest Payable</t>
  </si>
  <si>
    <t>Principal Payable</t>
  </si>
  <si>
    <t>Outstanding Loan Amount</t>
  </si>
  <si>
    <t>No of months Decreased by</t>
  </si>
  <si>
    <t>Total Interest to be payable with balance transfer</t>
  </si>
  <si>
    <t>Total Interest to be saved with balance transfer</t>
  </si>
  <si>
    <t>Enter the month: When are you going to balance transfer?</t>
  </si>
  <si>
    <t>Now at what rate you are taking the loan for balance transfer?</t>
  </si>
  <si>
    <t>Existing bank pre-closing charges</t>
  </si>
  <si>
    <t>New bank processing fee</t>
  </si>
  <si>
    <t xml:space="preserve">Housing Loan Calculator For Balance Transfer </t>
  </si>
  <si>
    <t>Total savings after the balance transfer</t>
  </si>
  <si>
    <t>Total Interest to be payable without balance transfer</t>
  </si>
  <si>
    <t>Housing Loan Balance tranfer details</t>
  </si>
  <si>
    <t>Preclosing chasrges</t>
  </si>
  <si>
    <t>Processing Fee</t>
  </si>
  <si>
    <t>Total Balance transfer amount</t>
  </si>
  <si>
    <t>Register Here!</t>
  </si>
  <si>
    <t>If you need any professional's asistance, then you can register for our complimentary consultation!</t>
  </si>
  <si>
    <t>Please enter the details in the yellow cell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</si>
</sst>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1"/>
      <name val="Sylfaen"/>
      <family val="1"/>
    </font>
    <font>
      <u/>
      <sz val="11"/>
      <color theme="10"/>
      <name val="Calibri"/>
      <family val="2"/>
    </font>
    <font>
      <u/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23E80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3" fontId="2" fillId="7" borderId="6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3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0" fontId="8" fillId="4" borderId="4" xfId="0" applyFont="1" applyFill="1" applyBorder="1" applyAlignment="1" applyProtection="1">
      <alignment horizontal="center" vertical="top" wrapText="1"/>
      <protection hidden="1"/>
    </xf>
    <xf numFmtId="0" fontId="5" fillId="4" borderId="5" xfId="0" applyFont="1" applyFill="1" applyBorder="1" applyAlignment="1" applyProtection="1">
      <alignment vertical="top" wrapText="1"/>
      <protection hidden="1"/>
    </xf>
    <xf numFmtId="0" fontId="2" fillId="6" borderId="7" xfId="0" applyFont="1" applyFill="1" applyBorder="1" applyAlignment="1" applyProtection="1">
      <alignment vertical="center"/>
      <protection hidden="1"/>
    </xf>
    <xf numFmtId="3" fontId="2" fillId="5" borderId="10" xfId="0" applyNumberFormat="1" applyFont="1" applyFill="1" applyBorder="1" applyAlignment="1" applyProtection="1">
      <alignment vertical="center"/>
      <protection locked="0" hidden="1"/>
    </xf>
    <xf numFmtId="0" fontId="2" fillId="6" borderId="8" xfId="0" applyFont="1" applyFill="1" applyBorder="1" applyAlignment="1" applyProtection="1">
      <alignment vertical="center"/>
      <protection hidden="1"/>
    </xf>
    <xf numFmtId="3" fontId="2" fillId="5" borderId="11" xfId="0" applyNumberFormat="1" applyFont="1" applyFill="1" applyBorder="1" applyAlignment="1" applyProtection="1">
      <alignment vertical="center"/>
      <protection locked="0" hidden="1"/>
    </xf>
    <xf numFmtId="0" fontId="2" fillId="6" borderId="9" xfId="0" applyFont="1" applyFill="1" applyBorder="1" applyAlignment="1" applyProtection="1">
      <alignment vertical="center"/>
      <protection hidden="1"/>
    </xf>
    <xf numFmtId="9" fontId="2" fillId="5" borderId="12" xfId="1" applyFont="1" applyFill="1" applyBorder="1" applyAlignment="1" applyProtection="1">
      <alignment vertical="center"/>
      <protection locked="0" hidden="1"/>
    </xf>
    <xf numFmtId="0" fontId="2" fillId="0" borderId="0" xfId="0" applyFont="1" applyFill="1" applyBorder="1" applyAlignment="1" applyProtection="1">
      <alignment vertical="center"/>
      <protection hidden="1"/>
    </xf>
    <xf numFmtId="3" fontId="2" fillId="0" borderId="0" xfId="0" applyNumberFormat="1" applyFont="1" applyFill="1" applyBorder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3" fontId="2" fillId="0" borderId="0" xfId="0" applyNumberFormat="1" applyFont="1" applyFill="1" applyAlignment="1" applyProtection="1">
      <alignment vertical="center"/>
      <protection hidden="1"/>
    </xf>
    <xf numFmtId="3" fontId="7" fillId="0" borderId="0" xfId="0" applyNumberFormat="1" applyFont="1" applyAlignment="1" applyProtection="1">
      <alignment horizontal="center" vertical="center"/>
      <protection hidden="1"/>
    </xf>
    <xf numFmtId="0" fontId="4" fillId="6" borderId="4" xfId="0" applyFont="1" applyFill="1" applyBorder="1" applyAlignment="1" applyProtection="1">
      <alignment vertical="center"/>
      <protection hidden="1"/>
    </xf>
    <xf numFmtId="3" fontId="2" fillId="6" borderId="10" xfId="0" applyNumberFormat="1" applyFont="1" applyFill="1" applyBorder="1" applyAlignment="1" applyProtection="1">
      <alignment vertical="center"/>
      <protection hidden="1"/>
    </xf>
    <xf numFmtId="3" fontId="2" fillId="6" borderId="11" xfId="0" applyNumberFormat="1" applyFont="1" applyFill="1" applyBorder="1" applyAlignment="1" applyProtection="1">
      <alignment vertical="center"/>
      <protection hidden="1"/>
    </xf>
    <xf numFmtId="3" fontId="2" fillId="6" borderId="12" xfId="0" applyNumberFormat="1" applyFont="1" applyFill="1" applyBorder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6" fillId="4" borderId="6" xfId="0" applyFont="1" applyFill="1" applyBorder="1" applyAlignment="1" applyProtection="1">
      <alignment horizontal="center" vertical="center"/>
      <protection hidden="1"/>
    </xf>
    <xf numFmtId="3" fontId="6" fillId="4" borderId="6" xfId="0" applyNumberFormat="1" applyFont="1" applyFill="1" applyBorder="1" applyAlignment="1" applyProtection="1">
      <alignment horizontal="center" vertical="center"/>
      <protection hidden="1"/>
    </xf>
    <xf numFmtId="3" fontId="6" fillId="4" borderId="6" xfId="0" applyNumberFormat="1" applyFont="1" applyFill="1" applyBorder="1" applyAlignment="1" applyProtection="1">
      <alignment horizontal="center" vertical="center" wrapText="1"/>
      <protection hidden="1"/>
    </xf>
    <xf numFmtId="0" fontId="2" fillId="7" borderId="6" xfId="0" applyFont="1" applyFill="1" applyBorder="1" applyAlignment="1" applyProtection="1">
      <alignment horizontal="center" vertical="center"/>
      <protection hidden="1"/>
    </xf>
    <xf numFmtId="0" fontId="2" fillId="6" borderId="10" xfId="0" applyFont="1" applyFill="1" applyBorder="1" applyAlignment="1" applyProtection="1">
      <alignment vertical="center"/>
      <protection hidden="1"/>
    </xf>
    <xf numFmtId="0" fontId="2" fillId="6" borderId="11" xfId="0" applyFont="1" applyFill="1" applyBorder="1" applyAlignment="1" applyProtection="1">
      <alignment vertical="center"/>
      <protection hidden="1"/>
    </xf>
    <xf numFmtId="0" fontId="2" fillId="6" borderId="12" xfId="0" applyFont="1" applyFill="1" applyBorder="1" applyAlignment="1" applyProtection="1">
      <alignment vertical="center"/>
      <protection hidden="1"/>
    </xf>
    <xf numFmtId="3" fontId="2" fillId="5" borderId="10" xfId="0" applyNumberFormat="1" applyFont="1" applyFill="1" applyBorder="1" applyAlignment="1" applyProtection="1">
      <alignment horizontal="center" vertical="center"/>
      <protection locked="0" hidden="1"/>
    </xf>
    <xf numFmtId="9" fontId="2" fillId="5" borderId="11" xfId="1" applyFont="1" applyFill="1" applyBorder="1" applyAlignment="1" applyProtection="1">
      <alignment horizontal="center" vertical="center"/>
      <protection locked="0" hidden="1"/>
    </xf>
    <xf numFmtId="3" fontId="2" fillId="5" borderId="12" xfId="1" applyNumberFormat="1" applyFont="1" applyFill="1" applyBorder="1" applyAlignment="1" applyProtection="1">
      <alignment horizontal="center" vertical="center"/>
      <protection locked="0" hidden="1"/>
    </xf>
    <xf numFmtId="0" fontId="2" fillId="6" borderId="13" xfId="0" applyFont="1" applyFill="1" applyBorder="1" applyAlignment="1" applyProtection="1">
      <alignment vertical="center"/>
      <protection hidden="1"/>
    </xf>
    <xf numFmtId="3" fontId="2" fillId="6" borderId="14" xfId="0" applyNumberFormat="1" applyFont="1" applyFill="1" applyBorder="1" applyAlignment="1" applyProtection="1">
      <alignment vertical="center"/>
      <protection hidden="1"/>
    </xf>
    <xf numFmtId="3" fontId="4" fillId="6" borderId="1" xfId="0" applyNumberFormat="1" applyFont="1" applyFill="1" applyBorder="1" applyAlignment="1" applyProtection="1">
      <alignment vertical="center"/>
      <protection hidden="1"/>
    </xf>
    <xf numFmtId="0" fontId="6" fillId="4" borderId="2" xfId="0" applyFont="1" applyFill="1" applyBorder="1" applyAlignment="1" applyProtection="1">
      <alignment horizontal="center" vertical="center"/>
      <protection hidden="1"/>
    </xf>
    <xf numFmtId="0" fontId="6" fillId="4" borderId="3" xfId="0" applyFont="1" applyFill="1" applyBorder="1" applyAlignment="1" applyProtection="1">
      <alignment horizontal="center" vertical="center"/>
      <protection hidden="1"/>
    </xf>
    <xf numFmtId="0" fontId="9" fillId="8" borderId="6" xfId="0" applyFont="1" applyFill="1" applyBorder="1" applyAlignment="1" applyProtection="1">
      <alignment horizontal="center" vertical="center" wrapText="1"/>
    </xf>
    <xf numFmtId="0" fontId="11" fillId="9" borderId="6" xfId="2" applyFont="1" applyFill="1" applyBorder="1" applyAlignment="1" applyProtection="1">
      <alignment horizontal="center" vertical="center"/>
    </xf>
    <xf numFmtId="0" fontId="4" fillId="10" borderId="6" xfId="0" applyFont="1" applyFill="1" applyBorder="1" applyAlignment="1" applyProtection="1">
      <alignment horizontal="center" vertical="center" wrapText="1"/>
      <protection hidden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CCFF"/>
      <color rgb="FFCCFF66"/>
      <color rgb="FFCCFFFF"/>
      <color rgb="FFCCFF33"/>
      <color rgb="FFBFECB4"/>
      <color rgb="FFD2E9B7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38099</xdr:colOff>
      <xdr:row>1</xdr:row>
      <xdr:rowOff>47625</xdr:rowOff>
    </xdr:from>
    <xdr:to>
      <xdr:col>6</xdr:col>
      <xdr:colOff>1</xdr:colOff>
      <xdr:row>1</xdr:row>
      <xdr:rowOff>638174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24699" y="295275"/>
          <a:ext cx="1400177" cy="5905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olisticinvestment.in/complimentary-financial-plan-consultatio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1:L26"/>
  <sheetViews>
    <sheetView showGridLines="0" workbookViewId="0">
      <selection activeCell="F11" sqref="F11"/>
    </sheetView>
  </sheetViews>
  <sheetFormatPr defaultRowHeight="19.5" customHeight="1"/>
  <cols>
    <col min="1" max="4" width="12.140625" style="2" customWidth="1"/>
    <col min="5" max="5" width="67.42578125" style="2" bestFit="1" customWidth="1"/>
    <col min="6" max="6" width="21.5703125" style="3" customWidth="1"/>
    <col min="7" max="7" width="12.140625" style="2" customWidth="1"/>
    <col min="8" max="8" width="12.140625" style="4" customWidth="1"/>
    <col min="9" max="10" width="12.140625" style="5" customWidth="1"/>
    <col min="11" max="11" width="10.5703125" style="5" customWidth="1"/>
    <col min="12" max="12" width="9.28515625" style="5" customWidth="1"/>
    <col min="13" max="16384" width="9.140625" style="2"/>
  </cols>
  <sheetData>
    <row r="1" spans="5:12" ht="18.75" customHeight="1" thickBot="1"/>
    <row r="2" spans="5:12" ht="57.75" customHeight="1" thickBot="1">
      <c r="E2" s="6" t="s">
        <v>16</v>
      </c>
      <c r="F2" s="7"/>
      <c r="G2" s="4"/>
      <c r="H2" s="42" t="s">
        <v>24</v>
      </c>
      <c r="I2" s="42"/>
      <c r="J2" s="42"/>
      <c r="K2" s="4"/>
      <c r="L2" s="4"/>
    </row>
    <row r="3" spans="5:12" ht="18.75" customHeight="1">
      <c r="E3" s="8" t="s">
        <v>1</v>
      </c>
      <c r="F3" s="9">
        <v>3500000</v>
      </c>
      <c r="H3" s="42"/>
      <c r="I3" s="42"/>
      <c r="J3" s="42"/>
    </row>
    <row r="4" spans="5:12" ht="19.5" customHeight="1">
      <c r="E4" s="10" t="s">
        <v>3</v>
      </c>
      <c r="F4" s="11">
        <v>20</v>
      </c>
      <c r="H4" s="42"/>
      <c r="I4" s="42"/>
      <c r="J4" s="42"/>
    </row>
    <row r="5" spans="5:12" ht="19.5" customHeight="1" thickBot="1">
      <c r="E5" s="12" t="s">
        <v>4</v>
      </c>
      <c r="F5" s="13">
        <v>0.09</v>
      </c>
      <c r="H5" s="43" t="s">
        <v>23</v>
      </c>
      <c r="I5" s="43"/>
      <c r="J5" s="43"/>
    </row>
    <row r="6" spans="5:12" ht="19.5" customHeight="1" thickBot="1">
      <c r="E6" s="14"/>
      <c r="F6" s="15"/>
    </row>
    <row r="7" spans="5:12" ht="19.5" customHeight="1" thickBot="1">
      <c r="E7" s="16" t="s">
        <v>2</v>
      </c>
      <c r="F7" s="17">
        <f>PMT(F5/12,F4*12,-F3)</f>
        <v>31490.408454755932</v>
      </c>
    </row>
    <row r="8" spans="5:12" ht="19.5" customHeight="1" thickBot="1">
      <c r="E8" s="18"/>
      <c r="F8" s="19"/>
      <c r="H8" s="20"/>
    </row>
    <row r="9" spans="5:12" ht="19.5" customHeight="1" thickBot="1">
      <c r="E9" s="40" t="str">
        <f>CONCATENATE("Enter the Loan Month  between 1 and ",F4*12)</f>
        <v>Enter the Loan Month  between 1 and 240</v>
      </c>
      <c r="F9" s="41"/>
      <c r="H9" s="44" t="s">
        <v>25</v>
      </c>
      <c r="I9" s="44"/>
      <c r="J9" s="44"/>
    </row>
    <row r="10" spans="5:12" ht="19.5" customHeight="1">
      <c r="E10" s="31" t="s">
        <v>12</v>
      </c>
      <c r="F10" s="34">
        <v>24</v>
      </c>
      <c r="H10" s="44"/>
      <c r="I10" s="44"/>
      <c r="J10" s="44"/>
    </row>
    <row r="11" spans="5:12" ht="19.5" customHeight="1">
      <c r="E11" s="32" t="s">
        <v>13</v>
      </c>
      <c r="F11" s="35">
        <v>7.0000000000000007E-2</v>
      </c>
      <c r="H11" s="44"/>
      <c r="I11" s="44"/>
      <c r="J11" s="44"/>
    </row>
    <row r="12" spans="5:12" ht="19.5" customHeight="1">
      <c r="E12" s="32" t="s">
        <v>14</v>
      </c>
      <c r="F12" s="35">
        <v>0.04</v>
      </c>
    </row>
    <row r="13" spans="5:12" ht="19.5" customHeight="1" thickBot="1">
      <c r="E13" s="33" t="s">
        <v>15</v>
      </c>
      <c r="F13" s="36">
        <v>20000</v>
      </c>
    </row>
    <row r="14" spans="5:12" ht="19.5" customHeight="1" thickBot="1">
      <c r="E14" s="14"/>
      <c r="F14" s="15"/>
    </row>
    <row r="15" spans="5:12" ht="19.5" customHeight="1" thickBot="1">
      <c r="E15" s="40" t="s">
        <v>19</v>
      </c>
      <c r="F15" s="41"/>
    </row>
    <row r="16" spans="5:12" ht="19.5" customHeight="1">
      <c r="E16" s="8" t="s">
        <v>8</v>
      </c>
      <c r="F16" s="22">
        <f>VLOOKUP(F10-1,Workings!G:K,5,0)</f>
        <v>3368984.7402287009</v>
      </c>
    </row>
    <row r="17" spans="5:12" ht="19.5" customHeight="1">
      <c r="E17" s="10" t="s">
        <v>20</v>
      </c>
      <c r="F17" s="23">
        <f>F16*F12</f>
        <v>134759.38960914803</v>
      </c>
    </row>
    <row r="18" spans="5:12" ht="19.5" customHeight="1" thickBot="1">
      <c r="E18" s="37" t="s">
        <v>21</v>
      </c>
      <c r="F18" s="38">
        <f>F13</f>
        <v>20000</v>
      </c>
    </row>
    <row r="19" spans="5:12" ht="19.5" customHeight="1" thickBot="1">
      <c r="E19" s="21" t="s">
        <v>22</v>
      </c>
      <c r="F19" s="39">
        <f>SUM(F16:F18)</f>
        <v>3523744.1298378492</v>
      </c>
    </row>
    <row r="20" spans="5:12" ht="19.5" customHeight="1" thickBot="1">
      <c r="E20" s="14"/>
      <c r="F20" s="15"/>
      <c r="G20" s="5"/>
      <c r="H20" s="5"/>
      <c r="K20" s="2"/>
      <c r="L20" s="2"/>
    </row>
    <row r="21" spans="5:12" ht="19.5" customHeight="1" thickBot="1">
      <c r="E21" s="40" t="s">
        <v>17</v>
      </c>
      <c r="F21" s="41"/>
    </row>
    <row r="22" spans="5:12" ht="19.5" customHeight="1">
      <c r="E22" s="8" t="s">
        <v>18</v>
      </c>
      <c r="F22" s="22">
        <f>(F7*F4*12)-F3</f>
        <v>4057698.0291414242</v>
      </c>
    </row>
    <row r="23" spans="5:12" ht="19.5" customHeight="1">
      <c r="E23" s="10" t="s">
        <v>10</v>
      </c>
      <c r="F23" s="23">
        <f>SUM(Workings!I4:I363)</f>
        <v>2815624.3537579137</v>
      </c>
    </row>
    <row r="24" spans="5:12" ht="19.5" customHeight="1">
      <c r="E24" s="10" t="s">
        <v>11</v>
      </c>
      <c r="F24" s="23">
        <f>F22-F23</f>
        <v>1242073.6753835105</v>
      </c>
    </row>
    <row r="25" spans="5:12" ht="19.5" customHeight="1" thickBot="1">
      <c r="E25" s="12" t="s">
        <v>9</v>
      </c>
      <c r="F25" s="24">
        <f>(Term*12)-MAX(Workings!G3:G363)</f>
        <v>34</v>
      </c>
    </row>
    <row r="26" spans="5:12" ht="19.5" customHeight="1">
      <c r="F26" s="4"/>
    </row>
  </sheetData>
  <sheetProtection sheet="1" objects="1" scenarios="1" selectLockedCells="1"/>
  <mergeCells count="6">
    <mergeCell ref="H2:J4"/>
    <mergeCell ref="H5:J5"/>
    <mergeCell ref="H9:J11"/>
    <mergeCell ref="E21:F21"/>
    <mergeCell ref="E9:F9"/>
    <mergeCell ref="E15:F15"/>
  </mergeCells>
  <hyperlinks>
    <hyperlink ref="H5:J5" r:id="rId1" display="Register Here!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F1:L364"/>
  <sheetViews>
    <sheetView showGridLines="0" tabSelected="1" workbookViewId="0">
      <selection activeCell="D7" sqref="D7"/>
    </sheetView>
  </sheetViews>
  <sheetFormatPr defaultRowHeight="15"/>
  <cols>
    <col min="1" max="5" width="10" style="26" customWidth="1"/>
    <col min="6" max="6" width="8.140625" style="26" customWidth="1"/>
    <col min="7" max="7" width="13" style="26" bestFit="1" customWidth="1"/>
    <col min="8" max="8" width="11.7109375" style="26" customWidth="1"/>
    <col min="9" max="11" width="15.5703125" style="26" customWidth="1"/>
    <col min="12" max="12" width="8.140625" style="26" customWidth="1"/>
    <col min="13" max="17" width="10" style="26" customWidth="1"/>
    <col min="18" max="16384" width="9.140625" style="26"/>
  </cols>
  <sheetData>
    <row r="1" spans="6:12" ht="36.75" customHeight="1">
      <c r="F1" s="25"/>
      <c r="G1" s="25"/>
      <c r="H1" s="25"/>
      <c r="I1" s="25"/>
      <c r="J1" s="25"/>
      <c r="K1" s="25"/>
      <c r="L1" s="25"/>
    </row>
    <row r="2" spans="6:12" ht="56.25">
      <c r="F2" s="25"/>
      <c r="G2" s="27" t="s">
        <v>5</v>
      </c>
      <c r="H2" s="28" t="s">
        <v>0</v>
      </c>
      <c r="I2" s="29" t="s">
        <v>6</v>
      </c>
      <c r="J2" s="29" t="s">
        <v>7</v>
      </c>
      <c r="K2" s="29" t="s">
        <v>8</v>
      </c>
      <c r="L2" s="25"/>
    </row>
    <row r="3" spans="6:12" ht="15.75">
      <c r="F3" s="25"/>
      <c r="G3" s="30">
        <v>0</v>
      </c>
      <c r="H3" s="1"/>
      <c r="I3" s="1"/>
      <c r="J3" s="1"/>
      <c r="K3" s="1">
        <f>'New Loan Calculator'!F3</f>
        <v>3500000</v>
      </c>
      <c r="L3" s="25"/>
    </row>
    <row r="4" spans="6:12" ht="15.75">
      <c r="F4" s="25"/>
      <c r="G4" s="30">
        <f>IF(G3&lt;Term*12,1)</f>
        <v>1</v>
      </c>
      <c r="H4" s="1">
        <f>IF(G4="",0,EMI)</f>
        <v>31490.408454755932</v>
      </c>
      <c r="I4" s="1">
        <f>IF(G4="","",IF(OR(G4='New Loan Calculator'!$F$10,G4&gt;'New Loan Calculator'!$F$10),K3*'New Loan Calculator'!$F$11/12,IF(K3&lt;0,0,K3)*Rate/12))</f>
        <v>26250</v>
      </c>
      <c r="J4" s="1">
        <f>IF(G4="","",H4-I4)</f>
        <v>5240.4084547559323</v>
      </c>
      <c r="K4" s="1">
        <f>IF(AND(H4&lt;&gt;0,H4&lt;EMI),0,IF(G4="","",IF(OR(G4='New Loan Calculator'!$F$10),K3*(1+'New Loan Calculator'!$F$12)+'New Loan Calculator'!$F$13,IF(K3&lt;=0,0,K3-J4))))</f>
        <v>3494759.5915452442</v>
      </c>
      <c r="L4" s="25"/>
    </row>
    <row r="5" spans="6:12" ht="15.75">
      <c r="F5" s="25"/>
      <c r="G5" s="30">
        <f t="shared" ref="G5:G68" si="0">IF(G4="","",IF(K4=0,"",IF(K4&gt;0,G4+1,IF(G4&lt;Term*12,G4+1,""))))</f>
        <v>2</v>
      </c>
      <c r="H5" s="1">
        <f t="shared" ref="H5:H68" si="1">IF(G5="",0,IF(K4&lt;EMI,K4,IF(G5="",NA(),EMI)))</f>
        <v>31490.408454755932</v>
      </c>
      <c r="I5" s="1">
        <f>IF(G5="","",IF(OR(G5='New Loan Calculator'!$F$10,G5&gt;'New Loan Calculator'!$F$10),K4*'New Loan Calculator'!$F$11/12,IF(K4&lt;0,0,K4)*Rate/12))</f>
        <v>26210.696936589331</v>
      </c>
      <c r="J5" s="1">
        <f t="shared" ref="J5:J68" si="2">IF(G5="","",H5-I5)</f>
        <v>5279.7115181666013</v>
      </c>
      <c r="K5" s="1">
        <f>IF(AND(H5&lt;&gt;0,H5&lt;EMI),0,IF(G5="","",IF(OR(G5='New Loan Calculator'!$F$10),K4*(1+'New Loan Calculator'!$F$12)+'New Loan Calculator'!$F$13,IF(K4&lt;=0,0,K4-J5))))</f>
        <v>3489479.8800270776</v>
      </c>
      <c r="L5" s="25"/>
    </row>
    <row r="6" spans="6:12" ht="15.75">
      <c r="F6" s="25"/>
      <c r="G6" s="30">
        <f t="shared" si="0"/>
        <v>3</v>
      </c>
      <c r="H6" s="1">
        <f t="shared" si="1"/>
        <v>31490.408454755932</v>
      </c>
      <c r="I6" s="1">
        <f>IF(G6="","",IF(OR(G6='New Loan Calculator'!$F$10,G6&gt;'New Loan Calculator'!$F$10),K5*'New Loan Calculator'!$F$11/12,IF(K5&lt;0,0,K5)*Rate/12))</f>
        <v>26171.099100203082</v>
      </c>
      <c r="J6" s="1">
        <f t="shared" si="2"/>
        <v>5319.30935455285</v>
      </c>
      <c r="K6" s="1">
        <f>IF(AND(H6&lt;&gt;0,H6&lt;EMI),0,IF(G6="","",IF(OR(G6='New Loan Calculator'!$F$10),K5*(1+'New Loan Calculator'!$F$12)+'New Loan Calculator'!$F$13,IF(K5&lt;=0,0,K5-J6))))</f>
        <v>3484160.5706725246</v>
      </c>
      <c r="L6" s="25"/>
    </row>
    <row r="7" spans="6:12" ht="15.75">
      <c r="F7" s="25"/>
      <c r="G7" s="30">
        <f t="shared" si="0"/>
        <v>4</v>
      </c>
      <c r="H7" s="1">
        <f t="shared" si="1"/>
        <v>31490.408454755932</v>
      </c>
      <c r="I7" s="1">
        <f>IF(G7="","",IF(OR(G7='New Loan Calculator'!$F$10,G7&gt;'New Loan Calculator'!$F$10),K6*'New Loan Calculator'!$F$11/12,IF(K6&lt;0,0,K6)*Rate/12))</f>
        <v>26131.204280043934</v>
      </c>
      <c r="J7" s="1">
        <f t="shared" si="2"/>
        <v>5359.2041747119983</v>
      </c>
      <c r="K7" s="1">
        <f>IF(AND(H7&lt;&gt;0,H7&lt;EMI),0,IF(G7="","",IF(OR(G7='New Loan Calculator'!$F$10),K6*(1+'New Loan Calculator'!$F$12)+'New Loan Calculator'!$F$13,IF(K6&lt;=0,0,K6-J7))))</f>
        <v>3478801.3664978128</v>
      </c>
      <c r="L7" s="25"/>
    </row>
    <row r="8" spans="6:12" ht="15.75">
      <c r="F8" s="25"/>
      <c r="G8" s="30">
        <f t="shared" si="0"/>
        <v>5</v>
      </c>
      <c r="H8" s="1">
        <f t="shared" si="1"/>
        <v>31490.408454755932</v>
      </c>
      <c r="I8" s="1">
        <f>IF(G8="","",IF(OR(G8='New Loan Calculator'!$F$10,G8&gt;'New Loan Calculator'!$F$10),K7*'New Loan Calculator'!$F$11/12,IF(K7&lt;0,0,K7)*Rate/12))</f>
        <v>26091.010248733597</v>
      </c>
      <c r="J8" s="1">
        <f t="shared" si="2"/>
        <v>5399.3982060223352</v>
      </c>
      <c r="K8" s="1">
        <f>IF(AND(H8&lt;&gt;0,H8&lt;EMI),0,IF(G8="","",IF(OR(G8='New Loan Calculator'!$F$10),K7*(1+'New Loan Calculator'!$F$12)+'New Loan Calculator'!$F$13,IF(K7&lt;=0,0,K7-J8))))</f>
        <v>3473401.9682917902</v>
      </c>
      <c r="L8" s="25"/>
    </row>
    <row r="9" spans="6:12" ht="15.75">
      <c r="F9" s="25"/>
      <c r="G9" s="30">
        <f t="shared" si="0"/>
        <v>6</v>
      </c>
      <c r="H9" s="1">
        <f t="shared" si="1"/>
        <v>31490.408454755932</v>
      </c>
      <c r="I9" s="1">
        <f>IF(G9="","",IF(OR(G9='New Loan Calculator'!$F$10,G9&gt;'New Loan Calculator'!$F$10),K8*'New Loan Calculator'!$F$11/12,IF(K8&lt;0,0,K8)*Rate/12))</f>
        <v>26050.514762188424</v>
      </c>
      <c r="J9" s="1">
        <f t="shared" si="2"/>
        <v>5439.893692567508</v>
      </c>
      <c r="K9" s="1">
        <f>IF(AND(H9&lt;&gt;0,H9&lt;EMI),0,IF(G9="","",IF(OR(G9='New Loan Calculator'!$F$10),K8*(1+'New Loan Calculator'!$F$12)+'New Loan Calculator'!$F$13,IF(K8&lt;=0,0,K8-J9))))</f>
        <v>3467962.0745992227</v>
      </c>
      <c r="L9" s="25"/>
    </row>
    <row r="10" spans="6:12" ht="15.75">
      <c r="F10" s="25"/>
      <c r="G10" s="30">
        <f t="shared" si="0"/>
        <v>7</v>
      </c>
      <c r="H10" s="1">
        <f t="shared" si="1"/>
        <v>31490.408454755932</v>
      </c>
      <c r="I10" s="1">
        <f>IF(G10="","",IF(OR(G10='New Loan Calculator'!$F$10,G10&gt;'New Loan Calculator'!$F$10),K9*'New Loan Calculator'!$F$11/12,IF(K9&lt;0,0,K9)*Rate/12))</f>
        <v>26009.715559494169</v>
      </c>
      <c r="J10" s="1">
        <f t="shared" si="2"/>
        <v>5480.6928952617636</v>
      </c>
      <c r="K10" s="1">
        <f>IF(AND(H10&lt;&gt;0,H10&lt;EMI),0,IF(G10="","",IF(OR(G10='New Loan Calculator'!$F$10),K9*(1+'New Loan Calculator'!$F$12)+'New Loan Calculator'!$F$13,IF(K9&lt;=0,0,K9-J10))))</f>
        <v>3462481.3817039612</v>
      </c>
      <c r="L10" s="25"/>
    </row>
    <row r="11" spans="6:12" ht="15.75">
      <c r="F11" s="25"/>
      <c r="G11" s="30">
        <f t="shared" si="0"/>
        <v>8</v>
      </c>
      <c r="H11" s="1">
        <f t="shared" si="1"/>
        <v>31490.408454755932</v>
      </c>
      <c r="I11" s="1">
        <f>IF(G11="","",IF(OR(G11='New Loan Calculator'!$F$10,G11&gt;'New Loan Calculator'!$F$10),K10*'New Loan Calculator'!$F$11/12,IF(K10&lt;0,0,K10)*Rate/12))</f>
        <v>25968.610362779709</v>
      </c>
      <c r="J11" s="1">
        <f t="shared" si="2"/>
        <v>5521.7980919762231</v>
      </c>
      <c r="K11" s="1">
        <f>IF(AND(H11&lt;&gt;0,H11&lt;EMI),0,IF(G11="","",IF(OR(G11='New Loan Calculator'!$F$10),K10*(1+'New Loan Calculator'!$F$12)+'New Loan Calculator'!$F$13,IF(K10&lt;=0,0,K10-J11))))</f>
        <v>3456959.5836119847</v>
      </c>
      <c r="L11" s="25"/>
    </row>
    <row r="12" spans="6:12" ht="15.75">
      <c r="F12" s="25"/>
      <c r="G12" s="30">
        <f t="shared" si="0"/>
        <v>9</v>
      </c>
      <c r="H12" s="1">
        <f t="shared" si="1"/>
        <v>31490.408454755932</v>
      </c>
      <c r="I12" s="1">
        <f>IF(G12="","",IF(OR(G12='New Loan Calculator'!$F$10,G12&gt;'New Loan Calculator'!$F$10),K11*'New Loan Calculator'!$F$11/12,IF(K11&lt;0,0,K11)*Rate/12))</f>
        <v>25927.196877089886</v>
      </c>
      <c r="J12" s="1">
        <f t="shared" si="2"/>
        <v>5563.2115776660467</v>
      </c>
      <c r="K12" s="1">
        <f>IF(AND(H12&lt;&gt;0,H12&lt;EMI),0,IF(G12="","",IF(OR(G12='New Loan Calculator'!$F$10),K11*(1+'New Loan Calculator'!$F$12)+'New Loan Calculator'!$F$13,IF(K11&lt;=0,0,K11-J12))))</f>
        <v>3451396.3720343187</v>
      </c>
      <c r="L12" s="25"/>
    </row>
    <row r="13" spans="6:12" ht="15.75">
      <c r="F13" s="25"/>
      <c r="G13" s="30">
        <f t="shared" si="0"/>
        <v>10</v>
      </c>
      <c r="H13" s="1">
        <f t="shared" si="1"/>
        <v>31490.408454755932</v>
      </c>
      <c r="I13" s="1">
        <f>IF(G13="","",IF(OR(G13='New Loan Calculator'!$F$10,G13&gt;'New Loan Calculator'!$F$10),K12*'New Loan Calculator'!$F$11/12,IF(K12&lt;0,0,K12)*Rate/12))</f>
        <v>25885.47279025739</v>
      </c>
      <c r="J13" s="1">
        <f t="shared" si="2"/>
        <v>5604.9356644985419</v>
      </c>
      <c r="K13" s="1">
        <f>IF(AND(H13&lt;&gt;0,H13&lt;EMI),0,IF(G13="","",IF(OR(G13='New Loan Calculator'!$F$10),K12*(1+'New Loan Calculator'!$F$12)+'New Loan Calculator'!$F$13,IF(K12&lt;=0,0,K12-J13))))</f>
        <v>3445791.43636982</v>
      </c>
      <c r="L13" s="25"/>
    </row>
    <row r="14" spans="6:12" ht="15.75">
      <c r="F14" s="25"/>
      <c r="G14" s="30">
        <f t="shared" si="0"/>
        <v>11</v>
      </c>
      <c r="H14" s="1">
        <f t="shared" si="1"/>
        <v>31490.408454755932</v>
      </c>
      <c r="I14" s="1">
        <f>IF(G14="","",IF(OR(G14='New Loan Calculator'!$F$10,G14&gt;'New Loan Calculator'!$F$10),K13*'New Loan Calculator'!$F$11/12,IF(K13&lt;0,0,K13)*Rate/12))</f>
        <v>25843.43577277365</v>
      </c>
      <c r="J14" s="1">
        <f t="shared" si="2"/>
        <v>5646.9726819822827</v>
      </c>
      <c r="K14" s="1">
        <f>IF(AND(H14&lt;&gt;0,H14&lt;EMI),0,IF(G14="","",IF(OR(G14='New Loan Calculator'!$F$10),K13*(1+'New Loan Calculator'!$F$12)+'New Loan Calculator'!$F$13,IF(K13&lt;=0,0,K13-J14))))</f>
        <v>3440144.4636878376</v>
      </c>
      <c r="L14" s="25"/>
    </row>
    <row r="15" spans="6:12" ht="15.75">
      <c r="F15" s="25"/>
      <c r="G15" s="30">
        <f t="shared" si="0"/>
        <v>12</v>
      </c>
      <c r="H15" s="1">
        <f t="shared" si="1"/>
        <v>31490.408454755932</v>
      </c>
      <c r="I15" s="1">
        <f>IF(G15="","",IF(OR(G15='New Loan Calculator'!$F$10,G15&gt;'New Loan Calculator'!$F$10),K14*'New Loan Calculator'!$F$11/12,IF(K14&lt;0,0,K14)*Rate/12))</f>
        <v>25801.083477658784</v>
      </c>
      <c r="J15" s="1">
        <f t="shared" si="2"/>
        <v>5689.3249770971488</v>
      </c>
      <c r="K15" s="1">
        <f>IF(AND(H15&lt;&gt;0,H15&lt;EMI),0,IF(G15="","",IF(OR(G15='New Loan Calculator'!$F$10),K14*(1+'New Loan Calculator'!$F$12)+'New Loan Calculator'!$F$13,IF(K14&lt;=0,0,K14-J15))))</f>
        <v>3434455.1387107405</v>
      </c>
      <c r="L15" s="25"/>
    </row>
    <row r="16" spans="6:12" ht="15.75">
      <c r="F16" s="25"/>
      <c r="G16" s="30">
        <f t="shared" si="0"/>
        <v>13</v>
      </c>
      <c r="H16" s="1">
        <f t="shared" si="1"/>
        <v>31490.408454755932</v>
      </c>
      <c r="I16" s="1">
        <f>IF(G16="","",IF(OR(G16='New Loan Calculator'!$F$10,G16&gt;'New Loan Calculator'!$F$10),K15*'New Loan Calculator'!$F$11/12,IF(K15&lt;0,0,K15)*Rate/12))</f>
        <v>25758.413540330552</v>
      </c>
      <c r="J16" s="1">
        <f t="shared" si="2"/>
        <v>5731.9949144253806</v>
      </c>
      <c r="K16" s="1">
        <f>IF(AND(H16&lt;&gt;0,H16&lt;EMI),0,IF(G16="","",IF(OR(G16='New Loan Calculator'!$F$10),K15*(1+'New Loan Calculator'!$F$12)+'New Loan Calculator'!$F$13,IF(K15&lt;=0,0,K15-J16))))</f>
        <v>3428723.143796315</v>
      </c>
      <c r="L16" s="25"/>
    </row>
    <row r="17" spans="6:12" ht="15.75">
      <c r="F17" s="25"/>
      <c r="G17" s="30">
        <f t="shared" si="0"/>
        <v>14</v>
      </c>
      <c r="H17" s="1">
        <f t="shared" si="1"/>
        <v>31490.408454755932</v>
      </c>
      <c r="I17" s="1">
        <f>IF(G17="","",IF(OR(G17='New Loan Calculator'!$F$10,G17&gt;'New Loan Calculator'!$F$10),K16*'New Loan Calculator'!$F$11/12,IF(K16&lt;0,0,K16)*Rate/12))</f>
        <v>25715.423578472361</v>
      </c>
      <c r="J17" s="1">
        <f t="shared" si="2"/>
        <v>5774.9848762835718</v>
      </c>
      <c r="K17" s="1">
        <f>IF(AND(H17&lt;&gt;0,H17&lt;EMI),0,IF(G17="","",IF(OR(G17='New Loan Calculator'!$F$10),K16*(1+'New Loan Calculator'!$F$12)+'New Loan Calculator'!$F$13,IF(K16&lt;=0,0,K16-J17))))</f>
        <v>3422948.1589200315</v>
      </c>
      <c r="L17" s="25"/>
    </row>
    <row r="18" spans="6:12" ht="15.75">
      <c r="F18" s="25"/>
      <c r="G18" s="30">
        <f t="shared" si="0"/>
        <v>15</v>
      </c>
      <c r="H18" s="1">
        <f t="shared" si="1"/>
        <v>31490.408454755932</v>
      </c>
      <c r="I18" s="1">
        <f>IF(G18="","",IF(OR(G18='New Loan Calculator'!$F$10,G18&gt;'New Loan Calculator'!$F$10),K17*'New Loan Calculator'!$F$11/12,IF(K17&lt;0,0,K17)*Rate/12))</f>
        <v>25672.111191900232</v>
      </c>
      <c r="J18" s="1">
        <f t="shared" si="2"/>
        <v>5818.2972628557</v>
      </c>
      <c r="K18" s="1">
        <f>IF(AND(H18&lt;&gt;0,H18&lt;EMI),0,IF(G18="","",IF(OR(G18='New Loan Calculator'!$F$10),K17*(1+'New Loan Calculator'!$F$12)+'New Loan Calculator'!$F$13,IF(K17&lt;=0,0,K17-J18))))</f>
        <v>3417129.8616571757</v>
      </c>
      <c r="L18" s="25"/>
    </row>
    <row r="19" spans="6:12" ht="15.75">
      <c r="F19" s="25"/>
      <c r="G19" s="30">
        <f t="shared" si="0"/>
        <v>16</v>
      </c>
      <c r="H19" s="1">
        <f t="shared" si="1"/>
        <v>31490.408454755932</v>
      </c>
      <c r="I19" s="1">
        <f>IF(G19="","",IF(OR(G19='New Loan Calculator'!$F$10,G19&gt;'New Loan Calculator'!$F$10),K18*'New Loan Calculator'!$F$11/12,IF(K18&lt;0,0,K18)*Rate/12))</f>
        <v>25628.473962428816</v>
      </c>
      <c r="J19" s="1">
        <f t="shared" si="2"/>
        <v>5861.9344923271165</v>
      </c>
      <c r="K19" s="1">
        <f>IF(AND(H19&lt;&gt;0,H19&lt;EMI),0,IF(G19="","",IF(OR(G19='New Loan Calculator'!$F$10),K18*(1+'New Loan Calculator'!$F$12)+'New Loan Calculator'!$F$13,IF(K18&lt;=0,0,K18-J19))))</f>
        <v>3411267.9271648484</v>
      </c>
      <c r="L19" s="25"/>
    </row>
    <row r="20" spans="6:12" ht="15.75">
      <c r="F20" s="25"/>
      <c r="G20" s="30">
        <f t="shared" si="0"/>
        <v>17</v>
      </c>
      <c r="H20" s="1">
        <f t="shared" si="1"/>
        <v>31490.408454755932</v>
      </c>
      <c r="I20" s="1">
        <f>IF(G20="","",IF(OR(G20='New Loan Calculator'!$F$10,G20&gt;'New Loan Calculator'!$F$10),K19*'New Loan Calculator'!$F$11/12,IF(K19&lt;0,0,K19)*Rate/12))</f>
        <v>25584.509453736362</v>
      </c>
      <c r="J20" s="1">
        <f t="shared" si="2"/>
        <v>5905.8990010195703</v>
      </c>
      <c r="K20" s="1">
        <f>IF(AND(H20&lt;&gt;0,H20&lt;EMI),0,IF(G20="","",IF(OR(G20='New Loan Calculator'!$F$10),K19*(1+'New Loan Calculator'!$F$12)+'New Loan Calculator'!$F$13,IF(K19&lt;=0,0,K19-J20))))</f>
        <v>3405362.0281638289</v>
      </c>
      <c r="L20" s="25"/>
    </row>
    <row r="21" spans="6:12" ht="15.75">
      <c r="F21" s="25"/>
      <c r="G21" s="30">
        <f t="shared" si="0"/>
        <v>18</v>
      </c>
      <c r="H21" s="1">
        <f t="shared" si="1"/>
        <v>31490.408454755932</v>
      </c>
      <c r="I21" s="1">
        <f>IF(G21="","",IF(OR(G21='New Loan Calculator'!$F$10,G21&gt;'New Loan Calculator'!$F$10),K20*'New Loan Calculator'!$F$11/12,IF(K20&lt;0,0,K20)*Rate/12))</f>
        <v>25540.215211228715</v>
      </c>
      <c r="J21" s="1">
        <f t="shared" si="2"/>
        <v>5950.1932435272174</v>
      </c>
      <c r="K21" s="1">
        <f>IF(AND(H21&lt;&gt;0,H21&lt;EMI),0,IF(G21="","",IF(OR(G21='New Loan Calculator'!$F$10),K20*(1+'New Loan Calculator'!$F$12)+'New Loan Calculator'!$F$13,IF(K20&lt;=0,0,K20-J21))))</f>
        <v>3399411.8349203016</v>
      </c>
      <c r="L21" s="25"/>
    </row>
    <row r="22" spans="6:12" ht="15.75">
      <c r="F22" s="25"/>
      <c r="G22" s="30">
        <f t="shared" si="0"/>
        <v>19</v>
      </c>
      <c r="H22" s="1">
        <f t="shared" si="1"/>
        <v>31490.408454755932</v>
      </c>
      <c r="I22" s="1">
        <f>IF(G22="","",IF(OR(G22='New Loan Calculator'!$F$10,G22&gt;'New Loan Calculator'!$F$10),K21*'New Loan Calculator'!$F$11/12,IF(K21&lt;0,0,K21)*Rate/12))</f>
        <v>25495.588761902258</v>
      </c>
      <c r="J22" s="1">
        <f t="shared" si="2"/>
        <v>5994.8196928536745</v>
      </c>
      <c r="K22" s="1">
        <f>IF(AND(H22&lt;&gt;0,H22&lt;EMI),0,IF(G22="","",IF(OR(G22='New Loan Calculator'!$F$10),K21*(1+'New Loan Calculator'!$F$12)+'New Loan Calculator'!$F$13,IF(K21&lt;=0,0,K21-J22))))</f>
        <v>3393417.0152274477</v>
      </c>
      <c r="L22" s="25"/>
    </row>
    <row r="23" spans="6:12" ht="15.75">
      <c r="F23" s="25"/>
      <c r="G23" s="30">
        <f t="shared" si="0"/>
        <v>20</v>
      </c>
      <c r="H23" s="1">
        <f t="shared" si="1"/>
        <v>31490.408454755932</v>
      </c>
      <c r="I23" s="1">
        <f>IF(G23="","",IF(OR(G23='New Loan Calculator'!$F$10,G23&gt;'New Loan Calculator'!$F$10),K22*'New Loan Calculator'!$F$11/12,IF(K22&lt;0,0,K22)*Rate/12))</f>
        <v>25450.62761420586</v>
      </c>
      <c r="J23" s="1">
        <f t="shared" si="2"/>
        <v>6039.7808405500728</v>
      </c>
      <c r="K23" s="1">
        <f>IF(AND(H23&lt;&gt;0,H23&lt;EMI),0,IF(G23="","",IF(OR(G23='New Loan Calculator'!$F$10),K22*(1+'New Loan Calculator'!$F$12)+'New Loan Calculator'!$F$13,IF(K22&lt;=0,0,K22-J23))))</f>
        <v>3387377.2343868976</v>
      </c>
      <c r="L23" s="25"/>
    </row>
    <row r="24" spans="6:12" ht="15.75">
      <c r="F24" s="25"/>
      <c r="G24" s="30">
        <f t="shared" si="0"/>
        <v>21</v>
      </c>
      <c r="H24" s="1">
        <f t="shared" si="1"/>
        <v>31490.408454755932</v>
      </c>
      <c r="I24" s="1">
        <f>IF(G24="","",IF(OR(G24='New Loan Calculator'!$F$10,G24&gt;'New Loan Calculator'!$F$10),K23*'New Loan Calculator'!$F$11/12,IF(K23&lt;0,0,K23)*Rate/12))</f>
        <v>25405.329257901732</v>
      </c>
      <c r="J24" s="1">
        <f t="shared" si="2"/>
        <v>6085.0791968541998</v>
      </c>
      <c r="K24" s="1">
        <f>IF(AND(H24&lt;&gt;0,H24&lt;EMI),0,IF(G24="","",IF(OR(G24='New Loan Calculator'!$F$10),K23*(1+'New Loan Calculator'!$F$12)+'New Loan Calculator'!$F$13,IF(K23&lt;=0,0,K23-J24))))</f>
        <v>3381292.1551900436</v>
      </c>
      <c r="L24" s="25"/>
    </row>
    <row r="25" spans="6:12" ht="15.75">
      <c r="F25" s="25"/>
      <c r="G25" s="30">
        <f t="shared" si="0"/>
        <v>22</v>
      </c>
      <c r="H25" s="1">
        <f t="shared" si="1"/>
        <v>31490.408454755932</v>
      </c>
      <c r="I25" s="1">
        <f>IF(G25="","",IF(OR(G25='New Loan Calculator'!$F$10,G25&gt;'New Loan Calculator'!$F$10),K24*'New Loan Calculator'!$F$11/12,IF(K24&lt;0,0,K24)*Rate/12))</f>
        <v>25359.691163925327</v>
      </c>
      <c r="J25" s="1">
        <f t="shared" si="2"/>
        <v>6130.7172908306056</v>
      </c>
      <c r="K25" s="1">
        <f>IF(AND(H25&lt;&gt;0,H25&lt;EMI),0,IF(G25="","",IF(OR(G25='New Loan Calculator'!$F$10),K24*(1+'New Loan Calculator'!$F$12)+'New Loan Calculator'!$F$13,IF(K24&lt;=0,0,K24-J25))))</f>
        <v>3375161.4378992128</v>
      </c>
      <c r="L25" s="25"/>
    </row>
    <row r="26" spans="6:12" ht="15.75">
      <c r="F26" s="25"/>
      <c r="G26" s="30">
        <f t="shared" si="0"/>
        <v>23</v>
      </c>
      <c r="H26" s="1">
        <f t="shared" si="1"/>
        <v>31490.408454755932</v>
      </c>
      <c r="I26" s="1">
        <f>IF(G26="","",IF(OR(G26='New Loan Calculator'!$F$10,G26&gt;'New Loan Calculator'!$F$10),K25*'New Loan Calculator'!$F$11/12,IF(K25&lt;0,0,K25)*Rate/12))</f>
        <v>25313.710784244093</v>
      </c>
      <c r="J26" s="1">
        <f t="shared" si="2"/>
        <v>6176.6976705118395</v>
      </c>
      <c r="K26" s="1">
        <f>IF(AND(H26&lt;&gt;0,H26&lt;EMI),0,IF(G26="","",IF(OR(G26='New Loan Calculator'!$F$10),K25*(1+'New Loan Calculator'!$F$12)+'New Loan Calculator'!$F$13,IF(K25&lt;=0,0,K25-J26))))</f>
        <v>3368984.7402287009</v>
      </c>
      <c r="L26" s="25"/>
    </row>
    <row r="27" spans="6:12" ht="15.75">
      <c r="F27" s="25"/>
      <c r="G27" s="30">
        <f t="shared" si="0"/>
        <v>24</v>
      </c>
      <c r="H27" s="1">
        <f t="shared" si="1"/>
        <v>31490.408454755932</v>
      </c>
      <c r="I27" s="1">
        <f>IF(G27="","",IF(OR(G27='New Loan Calculator'!$F$10,G27&gt;'New Loan Calculator'!$F$10),K26*'New Loan Calculator'!$F$11/12,IF(K26&lt;0,0,K26)*Rate/12))</f>
        <v>19652.410984667422</v>
      </c>
      <c r="J27" s="1">
        <f t="shared" si="2"/>
        <v>11837.99747008851</v>
      </c>
      <c r="K27" s="1">
        <f>IF(AND(H27&lt;&gt;0,H27&lt;EMI),0,IF(G27="","",IF(OR(G27='New Loan Calculator'!$F$10),K26*(1+'New Loan Calculator'!$F$12)+'New Loan Calculator'!$F$13,IF(K26&lt;=0,0,K26-J27))))</f>
        <v>3523744.1298378492</v>
      </c>
      <c r="L27" s="25"/>
    </row>
    <row r="28" spans="6:12" ht="15.75">
      <c r="F28" s="25"/>
      <c r="G28" s="30">
        <f t="shared" si="0"/>
        <v>25</v>
      </c>
      <c r="H28" s="1">
        <f t="shared" si="1"/>
        <v>31490.408454755932</v>
      </c>
      <c r="I28" s="1">
        <f>IF(G28="","",IF(OR(G28='New Loan Calculator'!$F$10,G28&gt;'New Loan Calculator'!$F$10),K27*'New Loan Calculator'!$F$11/12,IF(K27&lt;0,0,K27)*Rate/12))</f>
        <v>20555.17409072079</v>
      </c>
      <c r="J28" s="1">
        <f t="shared" si="2"/>
        <v>10935.234364035143</v>
      </c>
      <c r="K28" s="1">
        <f>IF(AND(H28&lt;&gt;0,H28&lt;EMI),0,IF(G28="","",IF(OR(G28='New Loan Calculator'!$F$10),K27*(1+'New Loan Calculator'!$F$12)+'New Loan Calculator'!$F$13,IF(K27&lt;=0,0,K27-J28))))</f>
        <v>3512808.8954738141</v>
      </c>
      <c r="L28" s="25"/>
    </row>
    <row r="29" spans="6:12" ht="15.75">
      <c r="F29" s="25"/>
      <c r="G29" s="30">
        <f t="shared" si="0"/>
        <v>26</v>
      </c>
      <c r="H29" s="1">
        <f t="shared" si="1"/>
        <v>31490.408454755932</v>
      </c>
      <c r="I29" s="1">
        <f>IF(G29="","",IF(OR(G29='New Loan Calculator'!$F$10,G29&gt;'New Loan Calculator'!$F$10),K28*'New Loan Calculator'!$F$11/12,IF(K28&lt;0,0,K28)*Rate/12))</f>
        <v>20491.385223597252</v>
      </c>
      <c r="J29" s="1">
        <f t="shared" si="2"/>
        <v>10999.023231158681</v>
      </c>
      <c r="K29" s="1">
        <f>IF(AND(H29&lt;&gt;0,H29&lt;EMI),0,IF(G29="","",IF(OR(G29='New Loan Calculator'!$F$10),K28*(1+'New Loan Calculator'!$F$12)+'New Loan Calculator'!$F$13,IF(K28&lt;=0,0,K28-J29))))</f>
        <v>3501809.8722426556</v>
      </c>
      <c r="L29" s="25"/>
    </row>
    <row r="30" spans="6:12" ht="15.75">
      <c r="F30" s="25"/>
      <c r="G30" s="30">
        <f t="shared" si="0"/>
        <v>27</v>
      </c>
      <c r="H30" s="1">
        <f t="shared" si="1"/>
        <v>31490.408454755932</v>
      </c>
      <c r="I30" s="1">
        <f>IF(G30="","",IF(OR(G30='New Loan Calculator'!$F$10,G30&gt;'New Loan Calculator'!$F$10),K29*'New Loan Calculator'!$F$11/12,IF(K29&lt;0,0,K29)*Rate/12))</f>
        <v>20427.224254748824</v>
      </c>
      <c r="J30" s="1">
        <f t="shared" si="2"/>
        <v>11063.184200007108</v>
      </c>
      <c r="K30" s="1">
        <f>IF(AND(H30&lt;&gt;0,H30&lt;EMI),0,IF(G30="","",IF(OR(G30='New Loan Calculator'!$F$10),K29*(1+'New Loan Calculator'!$F$12)+'New Loan Calculator'!$F$13,IF(K29&lt;=0,0,K29-J30))))</f>
        <v>3490746.6880426486</v>
      </c>
      <c r="L30" s="25"/>
    </row>
    <row r="31" spans="6:12" ht="15.75">
      <c r="F31" s="25"/>
      <c r="G31" s="30">
        <f t="shared" si="0"/>
        <v>28</v>
      </c>
      <c r="H31" s="1">
        <f t="shared" si="1"/>
        <v>31490.408454755932</v>
      </c>
      <c r="I31" s="1">
        <f>IF(G31="","",IF(OR(G31='New Loan Calculator'!$F$10,G31&gt;'New Loan Calculator'!$F$10),K30*'New Loan Calculator'!$F$11/12,IF(K30&lt;0,0,K30)*Rate/12))</f>
        <v>20362.68901358212</v>
      </c>
      <c r="J31" s="1">
        <f t="shared" si="2"/>
        <v>11127.719441173813</v>
      </c>
      <c r="K31" s="1">
        <f>IF(AND(H31&lt;&gt;0,H31&lt;EMI),0,IF(G31="","",IF(OR(G31='New Loan Calculator'!$F$10),K30*(1+'New Loan Calculator'!$F$12)+'New Loan Calculator'!$F$13,IF(K30&lt;=0,0,K30-J31))))</f>
        <v>3479618.968601475</v>
      </c>
      <c r="L31" s="25"/>
    </row>
    <row r="32" spans="6:12" ht="15.75">
      <c r="F32" s="25"/>
      <c r="G32" s="30">
        <f t="shared" si="0"/>
        <v>29</v>
      </c>
      <c r="H32" s="1">
        <f t="shared" si="1"/>
        <v>31490.408454755932</v>
      </c>
      <c r="I32" s="1">
        <f>IF(G32="","",IF(OR(G32='New Loan Calculator'!$F$10,G32&gt;'New Loan Calculator'!$F$10),K31*'New Loan Calculator'!$F$11/12,IF(K31&lt;0,0,K31)*Rate/12))</f>
        <v>20297.777316841941</v>
      </c>
      <c r="J32" s="1">
        <f t="shared" si="2"/>
        <v>11192.631137913992</v>
      </c>
      <c r="K32" s="1">
        <f>IF(AND(H32&lt;&gt;0,H32&lt;EMI),0,IF(G32="","",IF(OR(G32='New Loan Calculator'!$F$10),K31*(1+'New Loan Calculator'!$F$12)+'New Loan Calculator'!$F$13,IF(K31&lt;=0,0,K31-J32))))</f>
        <v>3468426.337463561</v>
      </c>
      <c r="L32" s="25"/>
    </row>
    <row r="33" spans="6:12" ht="15.75">
      <c r="F33" s="25"/>
      <c r="G33" s="30">
        <f t="shared" si="0"/>
        <v>30</v>
      </c>
      <c r="H33" s="1">
        <f t="shared" si="1"/>
        <v>31490.408454755932</v>
      </c>
      <c r="I33" s="1">
        <f>IF(G33="","",IF(OR(G33='New Loan Calculator'!$F$10,G33&gt;'New Loan Calculator'!$F$10),K32*'New Loan Calculator'!$F$11/12,IF(K32&lt;0,0,K32)*Rate/12))</f>
        <v>20232.48696853744</v>
      </c>
      <c r="J33" s="1">
        <f t="shared" si="2"/>
        <v>11257.921486218493</v>
      </c>
      <c r="K33" s="1">
        <f>IF(AND(H33&lt;&gt;0,H33&lt;EMI),0,IF(G33="","",IF(OR(G33='New Loan Calculator'!$F$10),K32*(1+'New Loan Calculator'!$F$12)+'New Loan Calculator'!$F$13,IF(K32&lt;=0,0,K32-J33))))</f>
        <v>3457168.4159773425</v>
      </c>
      <c r="L33" s="25"/>
    </row>
    <row r="34" spans="6:12" ht="15.75">
      <c r="F34" s="25"/>
      <c r="G34" s="30">
        <f t="shared" si="0"/>
        <v>31</v>
      </c>
      <c r="H34" s="1">
        <f t="shared" si="1"/>
        <v>31490.408454755932</v>
      </c>
      <c r="I34" s="1">
        <f>IF(G34="","",IF(OR(G34='New Loan Calculator'!$F$10,G34&gt;'New Loan Calculator'!$F$10),K33*'New Loan Calculator'!$F$11/12,IF(K33&lt;0,0,K33)*Rate/12))</f>
        <v>20166.815759867834</v>
      </c>
      <c r="J34" s="1">
        <f t="shared" si="2"/>
        <v>11323.592694888099</v>
      </c>
      <c r="K34" s="1">
        <f>IF(AND(H34&lt;&gt;0,H34&lt;EMI),0,IF(G34="","",IF(OR(G34='New Loan Calculator'!$F$10),K33*(1+'New Loan Calculator'!$F$12)+'New Loan Calculator'!$F$13,IF(K33&lt;=0,0,K33-J34))))</f>
        <v>3445844.8232824546</v>
      </c>
      <c r="L34" s="25"/>
    </row>
    <row r="35" spans="6:12" ht="15.75">
      <c r="F35" s="25"/>
      <c r="G35" s="30">
        <f t="shared" si="0"/>
        <v>32</v>
      </c>
      <c r="H35" s="1">
        <f t="shared" si="1"/>
        <v>31490.408454755932</v>
      </c>
      <c r="I35" s="1">
        <f>IF(G35="","",IF(OR(G35='New Loan Calculator'!$F$10,G35&gt;'New Loan Calculator'!$F$10),K34*'New Loan Calculator'!$F$11/12,IF(K34&lt;0,0,K34)*Rate/12))</f>
        <v>20100.761469147652</v>
      </c>
      <c r="J35" s="1">
        <f t="shared" si="2"/>
        <v>11389.64698560828</v>
      </c>
      <c r="K35" s="1">
        <f>IF(AND(H35&lt;&gt;0,H35&lt;EMI),0,IF(G35="","",IF(OR(G35='New Loan Calculator'!$F$10),K34*(1+'New Loan Calculator'!$F$12)+'New Loan Calculator'!$F$13,IF(K34&lt;=0,0,K34-J35))))</f>
        <v>3434455.1762968465</v>
      </c>
      <c r="L35" s="25"/>
    </row>
    <row r="36" spans="6:12" ht="15.75">
      <c r="F36" s="25"/>
      <c r="G36" s="30">
        <f t="shared" si="0"/>
        <v>33</v>
      </c>
      <c r="H36" s="1">
        <f t="shared" si="1"/>
        <v>31490.408454755932</v>
      </c>
      <c r="I36" s="1">
        <f>IF(G36="","",IF(OR(G36='New Loan Calculator'!$F$10,G36&gt;'New Loan Calculator'!$F$10),K35*'New Loan Calculator'!$F$11/12,IF(K35&lt;0,0,K35)*Rate/12))</f>
        <v>20034.321861731605</v>
      </c>
      <c r="J36" s="1">
        <f t="shared" si="2"/>
        <v>11456.086593024327</v>
      </c>
      <c r="K36" s="1">
        <f>IF(AND(H36&lt;&gt;0,H36&lt;EMI),0,IF(G36="","",IF(OR(G36='New Loan Calculator'!$F$10),K35*(1+'New Loan Calculator'!$F$12)+'New Loan Calculator'!$F$13,IF(K35&lt;=0,0,K35-J36))))</f>
        <v>3422999.089703822</v>
      </c>
      <c r="L36" s="25"/>
    </row>
    <row r="37" spans="6:12" ht="15.75">
      <c r="F37" s="25"/>
      <c r="G37" s="30">
        <f t="shared" si="0"/>
        <v>34</v>
      </c>
      <c r="H37" s="1">
        <f t="shared" si="1"/>
        <v>31490.408454755932</v>
      </c>
      <c r="I37" s="1">
        <f>IF(G37="","",IF(OR(G37='New Loan Calculator'!$F$10,G37&gt;'New Loan Calculator'!$F$10),K36*'New Loan Calculator'!$F$11/12,IF(K36&lt;0,0,K36)*Rate/12))</f>
        <v>19967.494689938965</v>
      </c>
      <c r="J37" s="1">
        <f t="shared" si="2"/>
        <v>11522.913764816967</v>
      </c>
      <c r="K37" s="1">
        <f>IF(AND(H37&lt;&gt;0,H37&lt;EMI),0,IF(G37="","",IF(OR(G37='New Loan Calculator'!$F$10),K36*(1+'New Loan Calculator'!$F$12)+'New Loan Calculator'!$F$13,IF(K36&lt;=0,0,K36-J37))))</f>
        <v>3411476.1759390049</v>
      </c>
      <c r="L37" s="25"/>
    </row>
    <row r="38" spans="6:12" ht="15.75">
      <c r="F38" s="25"/>
      <c r="G38" s="30">
        <f t="shared" si="0"/>
        <v>35</v>
      </c>
      <c r="H38" s="1">
        <f t="shared" si="1"/>
        <v>31490.408454755932</v>
      </c>
      <c r="I38" s="1">
        <f>IF(G38="","",IF(OR(G38='New Loan Calculator'!$F$10,G38&gt;'New Loan Calculator'!$F$10),K37*'New Loan Calculator'!$F$11/12,IF(K37&lt;0,0,K37)*Rate/12))</f>
        <v>19900.277692977532</v>
      </c>
      <c r="J38" s="1">
        <f t="shared" si="2"/>
        <v>11590.1307617784</v>
      </c>
      <c r="K38" s="1">
        <f>IF(AND(H38&lt;&gt;0,H38&lt;EMI),0,IF(G38="","",IF(OR(G38='New Loan Calculator'!$F$10),K37*(1+'New Loan Calculator'!$F$12)+'New Loan Calculator'!$F$13,IF(K37&lt;=0,0,K37-J38))))</f>
        <v>3399886.0451772264</v>
      </c>
      <c r="L38" s="25"/>
    </row>
    <row r="39" spans="6:12" ht="15.75">
      <c r="F39" s="25"/>
      <c r="G39" s="30">
        <f t="shared" si="0"/>
        <v>36</v>
      </c>
      <c r="H39" s="1">
        <f t="shared" si="1"/>
        <v>31490.408454755932</v>
      </c>
      <c r="I39" s="1">
        <f>IF(G39="","",IF(OR(G39='New Loan Calculator'!$F$10,G39&gt;'New Loan Calculator'!$F$10),K38*'New Loan Calculator'!$F$11/12,IF(K38&lt;0,0,K38)*Rate/12))</f>
        <v>19832.668596867155</v>
      </c>
      <c r="J39" s="1">
        <f t="shared" si="2"/>
        <v>11657.739857888777</v>
      </c>
      <c r="K39" s="1">
        <f>IF(AND(H39&lt;&gt;0,H39&lt;EMI),0,IF(G39="","",IF(OR(G39='New Loan Calculator'!$F$10),K38*(1+'New Loan Calculator'!$F$12)+'New Loan Calculator'!$F$13,IF(K38&lt;=0,0,K38-J39))))</f>
        <v>3388228.3053193376</v>
      </c>
      <c r="L39" s="25"/>
    </row>
    <row r="40" spans="6:12" ht="15.75">
      <c r="F40" s="25"/>
      <c r="G40" s="30">
        <f t="shared" si="0"/>
        <v>37</v>
      </c>
      <c r="H40" s="1">
        <f t="shared" si="1"/>
        <v>31490.408454755932</v>
      </c>
      <c r="I40" s="1">
        <f>IF(G40="","",IF(OR(G40='New Loan Calculator'!$F$10,G40&gt;'New Loan Calculator'!$F$10),K39*'New Loan Calculator'!$F$11/12,IF(K39&lt;0,0,K39)*Rate/12))</f>
        <v>19764.665114362804</v>
      </c>
      <c r="J40" s="1">
        <f t="shared" si="2"/>
        <v>11725.743340393128</v>
      </c>
      <c r="K40" s="1">
        <f>IF(AND(H40&lt;&gt;0,H40&lt;EMI),0,IF(G40="","",IF(OR(G40='New Loan Calculator'!$F$10),K39*(1+'New Loan Calculator'!$F$12)+'New Loan Calculator'!$F$13,IF(K39&lt;=0,0,K39-J40))))</f>
        <v>3376502.5619789446</v>
      </c>
      <c r="L40" s="25"/>
    </row>
    <row r="41" spans="6:12" ht="15.75">
      <c r="F41" s="25"/>
      <c r="G41" s="30">
        <f t="shared" si="0"/>
        <v>38</v>
      </c>
      <c r="H41" s="1">
        <f t="shared" si="1"/>
        <v>31490.408454755932</v>
      </c>
      <c r="I41" s="1">
        <f>IF(G41="","",IF(OR(G41='New Loan Calculator'!$F$10,G41&gt;'New Loan Calculator'!$F$10),K40*'New Loan Calculator'!$F$11/12,IF(K40&lt;0,0,K40)*Rate/12))</f>
        <v>19696.264944877181</v>
      </c>
      <c r="J41" s="1">
        <f t="shared" si="2"/>
        <v>11794.143509878752</v>
      </c>
      <c r="K41" s="1">
        <f>IF(AND(H41&lt;&gt;0,H41&lt;EMI),0,IF(G41="","",IF(OR(G41='New Loan Calculator'!$F$10),K40*(1+'New Loan Calculator'!$F$12)+'New Loan Calculator'!$F$13,IF(K40&lt;=0,0,K40-J41))))</f>
        <v>3364708.4184690658</v>
      </c>
      <c r="L41" s="25"/>
    </row>
    <row r="42" spans="6:12" ht="15.75">
      <c r="F42" s="25"/>
      <c r="G42" s="30">
        <f t="shared" si="0"/>
        <v>39</v>
      </c>
      <c r="H42" s="1">
        <f t="shared" si="1"/>
        <v>31490.408454755932</v>
      </c>
      <c r="I42" s="1">
        <f>IF(G42="","",IF(OR(G42='New Loan Calculator'!$F$10,G42&gt;'New Loan Calculator'!$F$10),K41*'New Loan Calculator'!$F$11/12,IF(K41&lt;0,0,K41)*Rate/12))</f>
        <v>19627.465774402885</v>
      </c>
      <c r="J42" s="1">
        <f t="shared" si="2"/>
        <v>11862.942680353048</v>
      </c>
      <c r="K42" s="1">
        <f>IF(AND(H42&lt;&gt;0,H42&lt;EMI),0,IF(G42="","",IF(OR(G42='New Loan Calculator'!$F$10),K41*(1+'New Loan Calculator'!$F$12)+'New Loan Calculator'!$F$13,IF(K41&lt;=0,0,K41-J42))))</f>
        <v>3352845.475788713</v>
      </c>
      <c r="L42" s="25"/>
    </row>
    <row r="43" spans="6:12" ht="15.75">
      <c r="F43" s="25"/>
      <c r="G43" s="30">
        <f t="shared" si="0"/>
        <v>40</v>
      </c>
      <c r="H43" s="1">
        <f t="shared" si="1"/>
        <v>31490.408454755932</v>
      </c>
      <c r="I43" s="1">
        <f>IF(G43="","",IF(OR(G43='New Loan Calculator'!$F$10,G43&gt;'New Loan Calculator'!$F$10),K42*'New Loan Calculator'!$F$11/12,IF(K42&lt;0,0,K42)*Rate/12))</f>
        <v>19558.265275434162</v>
      </c>
      <c r="J43" s="1">
        <f t="shared" si="2"/>
        <v>11932.143179321771</v>
      </c>
      <c r="K43" s="1">
        <f>IF(AND(H43&lt;&gt;0,H43&lt;EMI),0,IF(G43="","",IF(OR(G43='New Loan Calculator'!$F$10),K42*(1+'New Loan Calculator'!$F$12)+'New Loan Calculator'!$F$13,IF(K42&lt;=0,0,K42-J43))))</f>
        <v>3340913.3326093913</v>
      </c>
      <c r="L43" s="25"/>
    </row>
    <row r="44" spans="6:12" ht="15.75">
      <c r="F44" s="25"/>
      <c r="G44" s="30">
        <f t="shared" si="0"/>
        <v>41</v>
      </c>
      <c r="H44" s="1">
        <f t="shared" si="1"/>
        <v>31490.408454755932</v>
      </c>
      <c r="I44" s="1">
        <f>IF(G44="","",IF(OR(G44='New Loan Calculator'!$F$10,G44&gt;'New Loan Calculator'!$F$10),K43*'New Loan Calculator'!$F$11/12,IF(K43&lt;0,0,K43)*Rate/12))</f>
        <v>19488.661106888118</v>
      </c>
      <c r="J44" s="1">
        <f t="shared" si="2"/>
        <v>12001.747347867815</v>
      </c>
      <c r="K44" s="1">
        <f>IF(AND(H44&lt;&gt;0,H44&lt;EMI),0,IF(G44="","",IF(OR(G44='New Loan Calculator'!$F$10),K43*(1+'New Loan Calculator'!$F$12)+'New Loan Calculator'!$F$13,IF(K43&lt;=0,0,K43-J44))))</f>
        <v>3328911.5852615237</v>
      </c>
      <c r="L44" s="25"/>
    </row>
    <row r="45" spans="6:12" ht="15.75">
      <c r="F45" s="25"/>
      <c r="G45" s="30">
        <f t="shared" si="0"/>
        <v>42</v>
      </c>
      <c r="H45" s="1">
        <f t="shared" si="1"/>
        <v>31490.408454755932</v>
      </c>
      <c r="I45" s="1">
        <f>IF(G45="","",IF(OR(G45='New Loan Calculator'!$F$10,G45&gt;'New Loan Calculator'!$F$10),K44*'New Loan Calculator'!$F$11/12,IF(K44&lt;0,0,K44)*Rate/12))</f>
        <v>19418.650914025555</v>
      </c>
      <c r="J45" s="1">
        <f t="shared" si="2"/>
        <v>12071.757540730378</v>
      </c>
      <c r="K45" s="1">
        <f>IF(AND(H45&lt;&gt;0,H45&lt;EMI),0,IF(G45="","",IF(OR(G45='New Loan Calculator'!$F$10),K44*(1+'New Loan Calculator'!$F$12)+'New Loan Calculator'!$F$13,IF(K44&lt;=0,0,K44-J45))))</f>
        <v>3316839.8277207934</v>
      </c>
      <c r="L45" s="25"/>
    </row>
    <row r="46" spans="6:12" ht="15.75">
      <c r="F46" s="25"/>
      <c r="G46" s="30">
        <f t="shared" si="0"/>
        <v>43</v>
      </c>
      <c r="H46" s="1">
        <f t="shared" si="1"/>
        <v>31490.408454755932</v>
      </c>
      <c r="I46" s="1">
        <f>IF(G46="","",IF(OR(G46='New Loan Calculator'!$F$10,G46&gt;'New Loan Calculator'!$F$10),K45*'New Loan Calculator'!$F$11/12,IF(K45&lt;0,0,K45)*Rate/12))</f>
        <v>19348.232328371298</v>
      </c>
      <c r="J46" s="1">
        <f t="shared" si="2"/>
        <v>12142.176126384635</v>
      </c>
      <c r="K46" s="1">
        <f>IF(AND(H46&lt;&gt;0,H46&lt;EMI),0,IF(G46="","",IF(OR(G46='New Loan Calculator'!$F$10),K45*(1+'New Loan Calculator'!$F$12)+'New Loan Calculator'!$F$13,IF(K45&lt;=0,0,K45-J46))))</f>
        <v>3304697.6515944088</v>
      </c>
      <c r="L46" s="25"/>
    </row>
    <row r="47" spans="6:12" ht="15.75">
      <c r="F47" s="25"/>
      <c r="G47" s="30">
        <f t="shared" si="0"/>
        <v>44</v>
      </c>
      <c r="H47" s="1">
        <f t="shared" si="1"/>
        <v>31490.408454755932</v>
      </c>
      <c r="I47" s="1">
        <f>IF(G47="","",IF(OR(G47='New Loan Calculator'!$F$10,G47&gt;'New Loan Calculator'!$F$10),K46*'New Loan Calculator'!$F$11/12,IF(K46&lt;0,0,K46)*Rate/12))</f>
        <v>19277.402967634054</v>
      </c>
      <c r="J47" s="1">
        <f t="shared" si="2"/>
        <v>12213.005487121878</v>
      </c>
      <c r="K47" s="1">
        <f>IF(AND(H47&lt;&gt;0,H47&lt;EMI),0,IF(G47="","",IF(OR(G47='New Loan Calculator'!$F$10),K46*(1+'New Loan Calculator'!$F$12)+'New Loan Calculator'!$F$13,IF(K46&lt;=0,0,K46-J47))))</f>
        <v>3292484.6461072867</v>
      </c>
      <c r="L47" s="25"/>
    </row>
    <row r="48" spans="6:12" ht="15.75">
      <c r="F48" s="25"/>
      <c r="G48" s="30">
        <f t="shared" si="0"/>
        <v>45</v>
      </c>
      <c r="H48" s="1">
        <f t="shared" si="1"/>
        <v>31490.408454755932</v>
      </c>
      <c r="I48" s="1">
        <f>IF(G48="","",IF(OR(G48='New Loan Calculator'!$F$10,G48&gt;'New Loan Calculator'!$F$10),K47*'New Loan Calculator'!$F$11/12,IF(K47&lt;0,0,K47)*Rate/12))</f>
        <v>19206.160435625843</v>
      </c>
      <c r="J48" s="1">
        <f t="shared" si="2"/>
        <v>12284.248019130089</v>
      </c>
      <c r="K48" s="1">
        <f>IF(AND(H48&lt;&gt;0,H48&lt;EMI),0,IF(G48="","",IF(OR(G48='New Loan Calculator'!$F$10),K47*(1+'New Loan Calculator'!$F$12)+'New Loan Calculator'!$F$13,IF(K47&lt;=0,0,K47-J48))))</f>
        <v>3280200.3980881567</v>
      </c>
      <c r="L48" s="25"/>
    </row>
    <row r="49" spans="6:12" ht="15.75">
      <c r="F49" s="25"/>
      <c r="G49" s="30">
        <f t="shared" si="0"/>
        <v>46</v>
      </c>
      <c r="H49" s="1">
        <f t="shared" si="1"/>
        <v>31490.408454755932</v>
      </c>
      <c r="I49" s="1">
        <f>IF(G49="","",IF(OR(G49='New Loan Calculator'!$F$10,G49&gt;'New Loan Calculator'!$F$10),K48*'New Loan Calculator'!$F$11/12,IF(K48&lt;0,0,K48)*Rate/12))</f>
        <v>19134.502322180917</v>
      </c>
      <c r="J49" s="1">
        <f t="shared" si="2"/>
        <v>12355.906132575015</v>
      </c>
      <c r="K49" s="1">
        <f>IF(AND(H49&lt;&gt;0,H49&lt;EMI),0,IF(G49="","",IF(OR(G49='New Loan Calculator'!$F$10),K48*(1+'New Loan Calculator'!$F$12)+'New Loan Calculator'!$F$13,IF(K48&lt;=0,0,K48-J49))))</f>
        <v>3267844.4919555816</v>
      </c>
      <c r="L49" s="25"/>
    </row>
    <row r="50" spans="6:12" ht="15.75">
      <c r="F50" s="25"/>
      <c r="G50" s="30">
        <f t="shared" si="0"/>
        <v>47</v>
      </c>
      <c r="H50" s="1">
        <f t="shared" si="1"/>
        <v>31490.408454755932</v>
      </c>
      <c r="I50" s="1">
        <f>IF(G50="","",IF(OR(G50='New Loan Calculator'!$F$10,G50&gt;'New Loan Calculator'!$F$10),K49*'New Loan Calculator'!$F$11/12,IF(K49&lt;0,0,K49)*Rate/12))</f>
        <v>19062.426203074228</v>
      </c>
      <c r="J50" s="1">
        <f t="shared" si="2"/>
        <v>12427.982251681704</v>
      </c>
      <c r="K50" s="1">
        <f>IF(AND(H50&lt;&gt;0,H50&lt;EMI),0,IF(G50="","",IF(OR(G50='New Loan Calculator'!$F$10),K49*(1+'New Loan Calculator'!$F$12)+'New Loan Calculator'!$F$13,IF(K49&lt;=0,0,K49-J50))))</f>
        <v>3255416.5097038997</v>
      </c>
      <c r="L50" s="25"/>
    </row>
    <row r="51" spans="6:12" ht="15.75">
      <c r="F51" s="25"/>
      <c r="G51" s="30">
        <f t="shared" si="0"/>
        <v>48</v>
      </c>
      <c r="H51" s="1">
        <f t="shared" si="1"/>
        <v>31490.408454755932</v>
      </c>
      <c r="I51" s="1">
        <f>IF(G51="","",IF(OR(G51='New Loan Calculator'!$F$10,G51&gt;'New Loan Calculator'!$F$10),K50*'New Loan Calculator'!$F$11/12,IF(K50&lt;0,0,K50)*Rate/12))</f>
        <v>18989.929639939419</v>
      </c>
      <c r="J51" s="1">
        <f t="shared" si="2"/>
        <v>12500.478814816513</v>
      </c>
      <c r="K51" s="1">
        <f>IF(AND(H51&lt;&gt;0,H51&lt;EMI),0,IF(G51="","",IF(OR(G51='New Loan Calculator'!$F$10),K50*(1+'New Loan Calculator'!$F$12)+'New Loan Calculator'!$F$13,IF(K50&lt;=0,0,K50-J51))))</f>
        <v>3242916.0308890832</v>
      </c>
      <c r="L51" s="25"/>
    </row>
    <row r="52" spans="6:12" ht="15.75">
      <c r="F52" s="25"/>
      <c r="G52" s="30">
        <f t="shared" si="0"/>
        <v>49</v>
      </c>
      <c r="H52" s="1">
        <f t="shared" si="1"/>
        <v>31490.408454755932</v>
      </c>
      <c r="I52" s="1">
        <f>IF(G52="","",IF(OR(G52='New Loan Calculator'!$F$10,G52&gt;'New Loan Calculator'!$F$10),K51*'New Loan Calculator'!$F$11/12,IF(K51&lt;0,0,K51)*Rate/12))</f>
        <v>18917.01018018632</v>
      </c>
      <c r="J52" s="1">
        <f t="shared" si="2"/>
        <v>12573.398274569612</v>
      </c>
      <c r="K52" s="1">
        <f>IF(AND(H52&lt;&gt;0,H52&lt;EMI),0,IF(G52="","",IF(OR(G52='New Loan Calculator'!$F$10),K51*(1+'New Loan Calculator'!$F$12)+'New Loan Calculator'!$F$13,IF(K51&lt;=0,0,K51-J52))))</f>
        <v>3230342.6326145134</v>
      </c>
      <c r="L52" s="25"/>
    </row>
    <row r="53" spans="6:12" ht="15.75">
      <c r="F53" s="25"/>
      <c r="G53" s="30">
        <f t="shared" si="0"/>
        <v>50</v>
      </c>
      <c r="H53" s="1">
        <f t="shared" si="1"/>
        <v>31490.408454755932</v>
      </c>
      <c r="I53" s="1">
        <f>IF(G53="","",IF(OR(G53='New Loan Calculator'!$F$10,G53&gt;'New Loan Calculator'!$F$10),K52*'New Loan Calculator'!$F$11/12,IF(K52&lt;0,0,K52)*Rate/12))</f>
        <v>18843.665356917994</v>
      </c>
      <c r="J53" s="1">
        <f t="shared" si="2"/>
        <v>12646.743097837938</v>
      </c>
      <c r="K53" s="1">
        <f>IF(AND(H53&lt;&gt;0,H53&lt;EMI),0,IF(G53="","",IF(OR(G53='New Loan Calculator'!$F$10),K52*(1+'New Loan Calculator'!$F$12)+'New Loan Calculator'!$F$13,IF(K52&lt;=0,0,K52-J53))))</f>
        <v>3217695.8895166754</v>
      </c>
      <c r="L53" s="25"/>
    </row>
    <row r="54" spans="6:12" ht="15.75">
      <c r="F54" s="25"/>
      <c r="G54" s="30">
        <f t="shared" si="0"/>
        <v>51</v>
      </c>
      <c r="H54" s="1">
        <f t="shared" si="1"/>
        <v>31490.408454755932</v>
      </c>
      <c r="I54" s="1">
        <f>IF(G54="","",IF(OR(G54='New Loan Calculator'!$F$10,G54&gt;'New Loan Calculator'!$F$10),K53*'New Loan Calculator'!$F$11/12,IF(K53&lt;0,0,K53)*Rate/12))</f>
        <v>18769.892688847274</v>
      </c>
      <c r="J54" s="1">
        <f t="shared" si="2"/>
        <v>12720.515765908658</v>
      </c>
      <c r="K54" s="1">
        <f>IF(AND(H54&lt;&gt;0,H54&lt;EMI),0,IF(G54="","",IF(OR(G54='New Loan Calculator'!$F$10),K53*(1+'New Loan Calculator'!$F$12)+'New Loan Calculator'!$F$13,IF(K53&lt;=0,0,K53-J54))))</f>
        <v>3204975.3737507667</v>
      </c>
      <c r="L54" s="25"/>
    </row>
    <row r="55" spans="6:12" ht="15.75">
      <c r="F55" s="25"/>
      <c r="G55" s="30">
        <f t="shared" si="0"/>
        <v>52</v>
      </c>
      <c r="H55" s="1">
        <f t="shared" si="1"/>
        <v>31490.408454755932</v>
      </c>
      <c r="I55" s="1">
        <f>IF(G55="","",IF(OR(G55='New Loan Calculator'!$F$10,G55&gt;'New Loan Calculator'!$F$10),K54*'New Loan Calculator'!$F$11/12,IF(K54&lt;0,0,K54)*Rate/12))</f>
        <v>18695.689680212807</v>
      </c>
      <c r="J55" s="1">
        <f t="shared" si="2"/>
        <v>12794.718774543126</v>
      </c>
      <c r="K55" s="1">
        <f>IF(AND(H55&lt;&gt;0,H55&lt;EMI),0,IF(G55="","",IF(OR(G55='New Loan Calculator'!$F$10),K54*(1+'New Loan Calculator'!$F$12)+'New Loan Calculator'!$F$13,IF(K54&lt;=0,0,K54-J55))))</f>
        <v>3192180.6549762236</v>
      </c>
      <c r="L55" s="25"/>
    </row>
    <row r="56" spans="6:12" ht="15.75">
      <c r="F56" s="25"/>
      <c r="G56" s="30">
        <f t="shared" si="0"/>
        <v>53</v>
      </c>
      <c r="H56" s="1">
        <f t="shared" si="1"/>
        <v>31490.408454755932</v>
      </c>
      <c r="I56" s="1">
        <f>IF(G56="","",IF(OR(G56='New Loan Calculator'!$F$10,G56&gt;'New Loan Calculator'!$F$10),K55*'New Loan Calculator'!$F$11/12,IF(K55&lt;0,0,K55)*Rate/12))</f>
        <v>18621.05382069464</v>
      </c>
      <c r="J56" s="1">
        <f t="shared" si="2"/>
        <v>12869.354634061292</v>
      </c>
      <c r="K56" s="1">
        <f>IF(AND(H56&lt;&gt;0,H56&lt;EMI),0,IF(G56="","",IF(OR(G56='New Loan Calculator'!$F$10),K55*(1+'New Loan Calculator'!$F$12)+'New Loan Calculator'!$F$13,IF(K55&lt;=0,0,K55-J56))))</f>
        <v>3179311.3003421621</v>
      </c>
      <c r="L56" s="25"/>
    </row>
    <row r="57" spans="6:12" ht="15.75">
      <c r="F57" s="25"/>
      <c r="G57" s="30">
        <f t="shared" si="0"/>
        <v>54</v>
      </c>
      <c r="H57" s="1">
        <f t="shared" si="1"/>
        <v>31490.408454755932</v>
      </c>
      <c r="I57" s="1">
        <f>IF(G57="","",IF(OR(G57='New Loan Calculator'!$F$10,G57&gt;'New Loan Calculator'!$F$10),K56*'New Loan Calculator'!$F$11/12,IF(K56&lt;0,0,K56)*Rate/12))</f>
        <v>18545.982585329282</v>
      </c>
      <c r="J57" s="1">
        <f t="shared" si="2"/>
        <v>12944.42586942665</v>
      </c>
      <c r="K57" s="1">
        <f>IF(AND(H57&lt;&gt;0,H57&lt;EMI),0,IF(G57="","",IF(OR(G57='New Loan Calculator'!$F$10),K56*(1+'New Loan Calculator'!$F$12)+'New Loan Calculator'!$F$13,IF(K56&lt;=0,0,K56-J57))))</f>
        <v>3166366.8744727354</v>
      </c>
      <c r="L57" s="25"/>
    </row>
    <row r="58" spans="6:12" ht="15.75">
      <c r="F58" s="25"/>
      <c r="G58" s="30">
        <f t="shared" si="0"/>
        <v>55</v>
      </c>
      <c r="H58" s="1">
        <f t="shared" si="1"/>
        <v>31490.408454755932</v>
      </c>
      <c r="I58" s="1">
        <f>IF(G58="","",IF(OR(G58='New Loan Calculator'!$F$10,G58&gt;'New Loan Calculator'!$F$10),K57*'New Loan Calculator'!$F$11/12,IF(K57&lt;0,0,K57)*Rate/12))</f>
        <v>18470.473434424293</v>
      </c>
      <c r="J58" s="1">
        <f t="shared" si="2"/>
        <v>13019.935020331639</v>
      </c>
      <c r="K58" s="1">
        <f>IF(AND(H58&lt;&gt;0,H58&lt;EMI),0,IF(G58="","",IF(OR(G58='New Loan Calculator'!$F$10),K57*(1+'New Loan Calculator'!$F$12)+'New Loan Calculator'!$F$13,IF(K57&lt;=0,0,K57-J58))))</f>
        <v>3153346.9394524037</v>
      </c>
      <c r="L58" s="25"/>
    </row>
    <row r="59" spans="6:12" ht="15.75">
      <c r="F59" s="25"/>
      <c r="G59" s="30">
        <f t="shared" si="0"/>
        <v>56</v>
      </c>
      <c r="H59" s="1">
        <f t="shared" si="1"/>
        <v>31490.408454755932</v>
      </c>
      <c r="I59" s="1">
        <f>IF(G59="","",IF(OR(G59='New Loan Calculator'!$F$10,G59&gt;'New Loan Calculator'!$F$10),K58*'New Loan Calculator'!$F$11/12,IF(K58&lt;0,0,K58)*Rate/12))</f>
        <v>18394.523813472359</v>
      </c>
      <c r="J59" s="1">
        <f t="shared" si="2"/>
        <v>13095.884641283574</v>
      </c>
      <c r="K59" s="1">
        <f>IF(AND(H59&lt;&gt;0,H59&lt;EMI),0,IF(G59="","",IF(OR(G59='New Loan Calculator'!$F$10),K58*(1+'New Loan Calculator'!$F$12)+'New Loan Calculator'!$F$13,IF(K58&lt;=0,0,K58-J59))))</f>
        <v>3140251.05481112</v>
      </c>
      <c r="L59" s="25"/>
    </row>
    <row r="60" spans="6:12" ht="15.75">
      <c r="F60" s="25"/>
      <c r="G60" s="30">
        <f t="shared" si="0"/>
        <v>57</v>
      </c>
      <c r="H60" s="1">
        <f t="shared" si="1"/>
        <v>31490.408454755932</v>
      </c>
      <c r="I60" s="1">
        <f>IF(G60="","",IF(OR(G60='New Loan Calculator'!$F$10,G60&gt;'New Loan Calculator'!$F$10),K59*'New Loan Calculator'!$F$11/12,IF(K59&lt;0,0,K59)*Rate/12))</f>
        <v>18318.131153064871</v>
      </c>
      <c r="J60" s="1">
        <f t="shared" si="2"/>
        <v>13172.277301691061</v>
      </c>
      <c r="K60" s="1">
        <f>IF(AND(H60&lt;&gt;0,H60&lt;EMI),0,IF(G60="","",IF(OR(G60='New Loan Calculator'!$F$10),K59*(1+'New Loan Calculator'!$F$12)+'New Loan Calculator'!$F$13,IF(K59&lt;=0,0,K59-J60))))</f>
        <v>3127078.777509429</v>
      </c>
      <c r="L60" s="25"/>
    </row>
    <row r="61" spans="6:12" ht="15.75">
      <c r="F61" s="25"/>
      <c r="G61" s="30">
        <f t="shared" si="0"/>
        <v>58</v>
      </c>
      <c r="H61" s="1">
        <f t="shared" si="1"/>
        <v>31490.408454755932</v>
      </c>
      <c r="I61" s="1">
        <f>IF(G61="","",IF(OR(G61='New Loan Calculator'!$F$10,G61&gt;'New Loan Calculator'!$F$10),K60*'New Loan Calculator'!$F$11/12,IF(K60&lt;0,0,K60)*Rate/12))</f>
        <v>18241.292868805005</v>
      </c>
      <c r="J61" s="1">
        <f t="shared" si="2"/>
        <v>13249.115585950927</v>
      </c>
      <c r="K61" s="1">
        <f>IF(AND(H61&lt;&gt;0,H61&lt;EMI),0,IF(G61="","",IF(OR(G61='New Loan Calculator'!$F$10),K60*(1+'New Loan Calculator'!$F$12)+'New Loan Calculator'!$F$13,IF(K60&lt;=0,0,K60-J61))))</f>
        <v>3113829.6619234779</v>
      </c>
      <c r="L61" s="25"/>
    </row>
    <row r="62" spans="6:12" ht="15.75">
      <c r="F62" s="25"/>
      <c r="G62" s="30">
        <f t="shared" si="0"/>
        <v>59</v>
      </c>
      <c r="H62" s="1">
        <f t="shared" si="1"/>
        <v>31490.408454755932</v>
      </c>
      <c r="I62" s="1">
        <f>IF(G62="","",IF(OR(G62='New Loan Calculator'!$F$10,G62&gt;'New Loan Calculator'!$F$10),K61*'New Loan Calculator'!$F$11/12,IF(K61&lt;0,0,K61)*Rate/12))</f>
        <v>18164.00636122029</v>
      </c>
      <c r="J62" s="1">
        <f t="shared" si="2"/>
        <v>13326.402093535642</v>
      </c>
      <c r="K62" s="1">
        <f>IF(AND(H62&lt;&gt;0,H62&lt;EMI),0,IF(G62="","",IF(OR(G62='New Loan Calculator'!$F$10),K61*(1+'New Loan Calculator'!$F$12)+'New Loan Calculator'!$F$13,IF(K61&lt;=0,0,K61-J62))))</f>
        <v>3100503.2598299421</v>
      </c>
      <c r="L62" s="25"/>
    </row>
    <row r="63" spans="6:12" ht="15.75">
      <c r="F63" s="25"/>
      <c r="G63" s="30">
        <f t="shared" si="0"/>
        <v>60</v>
      </c>
      <c r="H63" s="1">
        <f t="shared" si="1"/>
        <v>31490.408454755932</v>
      </c>
      <c r="I63" s="1">
        <f>IF(G63="","",IF(OR(G63='New Loan Calculator'!$F$10,G63&gt;'New Loan Calculator'!$F$10),K62*'New Loan Calculator'!$F$11/12,IF(K62&lt;0,0,K62)*Rate/12))</f>
        <v>18086.269015674665</v>
      </c>
      <c r="J63" s="1">
        <f t="shared" si="2"/>
        <v>13404.139439081267</v>
      </c>
      <c r="K63" s="1">
        <f>IF(AND(H63&lt;&gt;0,H63&lt;EMI),0,IF(G63="","",IF(OR(G63='New Loan Calculator'!$F$10),K62*(1+'New Loan Calculator'!$F$12)+'New Loan Calculator'!$F$13,IF(K62&lt;=0,0,K62-J63))))</f>
        <v>3087099.1203908608</v>
      </c>
      <c r="L63" s="25"/>
    </row>
    <row r="64" spans="6:12" ht="15.75">
      <c r="F64" s="25"/>
      <c r="G64" s="30">
        <f t="shared" si="0"/>
        <v>61</v>
      </c>
      <c r="H64" s="1">
        <f t="shared" si="1"/>
        <v>31490.408454755932</v>
      </c>
      <c r="I64" s="1">
        <f>IF(G64="","",IF(OR(G64='New Loan Calculator'!$F$10,G64&gt;'New Loan Calculator'!$F$10),K63*'New Loan Calculator'!$F$11/12,IF(K63&lt;0,0,K63)*Rate/12))</f>
        <v>18008.078202280023</v>
      </c>
      <c r="J64" s="1">
        <f t="shared" si="2"/>
        <v>13482.330252475909</v>
      </c>
      <c r="K64" s="1">
        <f>IF(AND(H64&lt;&gt;0,H64&lt;EMI),0,IF(G64="","",IF(OR(G64='New Loan Calculator'!$F$10),K63*(1+'New Loan Calculator'!$F$12)+'New Loan Calculator'!$F$13,IF(K63&lt;=0,0,K63-J64))))</f>
        <v>3073616.7901383848</v>
      </c>
      <c r="L64" s="25"/>
    </row>
    <row r="65" spans="6:12" ht="15.75">
      <c r="F65" s="25"/>
      <c r="G65" s="30">
        <f t="shared" si="0"/>
        <v>62</v>
      </c>
      <c r="H65" s="1">
        <f t="shared" si="1"/>
        <v>31490.408454755932</v>
      </c>
      <c r="I65" s="1">
        <f>IF(G65="","",IF(OR(G65='New Loan Calculator'!$F$10,G65&gt;'New Loan Calculator'!$F$10),K64*'New Loan Calculator'!$F$11/12,IF(K64&lt;0,0,K64)*Rate/12))</f>
        <v>17929.431275807245</v>
      </c>
      <c r="J65" s="1">
        <f t="shared" si="2"/>
        <v>13560.977178948688</v>
      </c>
      <c r="K65" s="1">
        <f>IF(AND(H65&lt;&gt;0,H65&lt;EMI),0,IF(G65="","",IF(OR(G65='New Loan Calculator'!$F$10),K64*(1+'New Loan Calculator'!$F$12)+'New Loan Calculator'!$F$13,IF(K64&lt;=0,0,K64-J65))))</f>
        <v>3060055.8129594363</v>
      </c>
      <c r="L65" s="25"/>
    </row>
    <row r="66" spans="6:12" ht="15.75">
      <c r="F66" s="25"/>
      <c r="G66" s="30">
        <f t="shared" si="0"/>
        <v>63</v>
      </c>
      <c r="H66" s="1">
        <f t="shared" si="1"/>
        <v>31490.408454755932</v>
      </c>
      <c r="I66" s="1">
        <f>IF(G66="","",IF(OR(G66='New Loan Calculator'!$F$10,G66&gt;'New Loan Calculator'!$F$10),K65*'New Loan Calculator'!$F$11/12,IF(K65&lt;0,0,K65)*Rate/12))</f>
        <v>17850.325575596715</v>
      </c>
      <c r="J66" s="1">
        <f t="shared" si="2"/>
        <v>13640.082879159218</v>
      </c>
      <c r="K66" s="1">
        <f>IF(AND(H66&lt;&gt;0,H66&lt;EMI),0,IF(G66="","",IF(OR(G66='New Loan Calculator'!$F$10),K65*(1+'New Loan Calculator'!$F$12)+'New Loan Calculator'!$F$13,IF(K65&lt;=0,0,K65-J66))))</f>
        <v>3046415.7300802772</v>
      </c>
      <c r="L66" s="25"/>
    </row>
    <row r="67" spans="6:12" ht="15.75">
      <c r="F67" s="25"/>
      <c r="G67" s="30">
        <f t="shared" si="0"/>
        <v>64</v>
      </c>
      <c r="H67" s="1">
        <f t="shared" si="1"/>
        <v>31490.408454755932</v>
      </c>
      <c r="I67" s="1">
        <f>IF(G67="","",IF(OR(G67='New Loan Calculator'!$F$10,G67&gt;'New Loan Calculator'!$F$10),K66*'New Loan Calculator'!$F$11/12,IF(K66&lt;0,0,K66)*Rate/12))</f>
        <v>17770.758425468284</v>
      </c>
      <c r="J67" s="1">
        <f t="shared" si="2"/>
        <v>13719.650029287648</v>
      </c>
      <c r="K67" s="1">
        <f>IF(AND(H67&lt;&gt;0,H67&lt;EMI),0,IF(G67="","",IF(OR(G67='New Loan Calculator'!$F$10),K66*(1+'New Loan Calculator'!$F$12)+'New Loan Calculator'!$F$13,IF(K66&lt;=0,0,K66-J67))))</f>
        <v>3032696.0800509895</v>
      </c>
      <c r="L67" s="25"/>
    </row>
    <row r="68" spans="6:12" ht="15.75">
      <c r="F68" s="25"/>
      <c r="G68" s="30">
        <f t="shared" si="0"/>
        <v>65</v>
      </c>
      <c r="H68" s="1">
        <f t="shared" si="1"/>
        <v>31490.408454755932</v>
      </c>
      <c r="I68" s="1">
        <f>IF(G68="","",IF(OR(G68='New Loan Calculator'!$F$10,G68&gt;'New Loan Calculator'!$F$10),K67*'New Loan Calculator'!$F$11/12,IF(K67&lt;0,0,K67)*Rate/12))</f>
        <v>17690.727133630775</v>
      </c>
      <c r="J68" s="1">
        <f t="shared" si="2"/>
        <v>13799.681321125157</v>
      </c>
      <c r="K68" s="1">
        <f>IF(AND(H68&lt;&gt;0,H68&lt;EMI),0,IF(G68="","",IF(OR(G68='New Loan Calculator'!$F$10),K67*(1+'New Loan Calculator'!$F$12)+'New Loan Calculator'!$F$13,IF(K67&lt;=0,0,K67-J68))))</f>
        <v>3018896.3987298645</v>
      </c>
      <c r="L68" s="25"/>
    </row>
    <row r="69" spans="6:12" ht="15.75">
      <c r="F69" s="25"/>
      <c r="G69" s="30">
        <f t="shared" ref="G69:G132" si="3">IF(G68="","",IF(K68=0,"",IF(K68&gt;0,G68+1,IF(G68&lt;Term*12,G68+1,""))))</f>
        <v>66</v>
      </c>
      <c r="H69" s="1">
        <f t="shared" ref="H69:H132" si="4">IF(G69="",0,IF(K68&lt;EMI,K68,IF(G69="",NA(),EMI)))</f>
        <v>31490.408454755932</v>
      </c>
      <c r="I69" s="1">
        <f>IF(G69="","",IF(OR(G69='New Loan Calculator'!$F$10,G69&gt;'New Loan Calculator'!$F$10),K68*'New Loan Calculator'!$F$11/12,IF(K68&lt;0,0,K68)*Rate/12))</f>
        <v>17610.228992590877</v>
      </c>
      <c r="J69" s="1">
        <f t="shared" ref="J69:J132" si="5">IF(G69="","",H69-I69)</f>
        <v>13880.179462165055</v>
      </c>
      <c r="K69" s="1">
        <f>IF(AND(H69&lt;&gt;0,H69&lt;EMI),0,IF(G69="","",IF(OR(G69='New Loan Calculator'!$F$10),K68*(1+'New Loan Calculator'!$F$12)+'New Loan Calculator'!$F$13,IF(K68&lt;=0,0,K68-J69))))</f>
        <v>3005016.2192676994</v>
      </c>
      <c r="L69" s="25"/>
    </row>
    <row r="70" spans="6:12" ht="15.75">
      <c r="F70" s="25"/>
      <c r="G70" s="30">
        <f t="shared" si="3"/>
        <v>67</v>
      </c>
      <c r="H70" s="1">
        <f t="shared" si="4"/>
        <v>31490.408454755932</v>
      </c>
      <c r="I70" s="1">
        <f>IF(G70="","",IF(OR(G70='New Loan Calculator'!$F$10,G70&gt;'New Loan Calculator'!$F$10),K69*'New Loan Calculator'!$F$11/12,IF(K69&lt;0,0,K69)*Rate/12))</f>
        <v>17529.261279061582</v>
      </c>
      <c r="J70" s="1">
        <f t="shared" si="5"/>
        <v>13961.14717569435</v>
      </c>
      <c r="K70" s="1">
        <f>IF(AND(H70&lt;&gt;0,H70&lt;EMI),0,IF(G70="","",IF(OR(G70='New Loan Calculator'!$F$10),K69*(1+'New Loan Calculator'!$F$12)+'New Loan Calculator'!$F$13,IF(K69&lt;=0,0,K69-J70))))</f>
        <v>2991055.0720920051</v>
      </c>
      <c r="L70" s="25"/>
    </row>
    <row r="71" spans="6:12" ht="15.75">
      <c r="F71" s="25"/>
      <c r="G71" s="30">
        <f t="shared" si="3"/>
        <v>68</v>
      </c>
      <c r="H71" s="1">
        <f t="shared" si="4"/>
        <v>31490.408454755932</v>
      </c>
      <c r="I71" s="1">
        <f>IF(G71="","",IF(OR(G71='New Loan Calculator'!$F$10,G71&gt;'New Loan Calculator'!$F$10),K70*'New Loan Calculator'!$F$11/12,IF(K70&lt;0,0,K70)*Rate/12))</f>
        <v>17447.821253870032</v>
      </c>
      <c r="J71" s="1">
        <f t="shared" si="5"/>
        <v>14042.587200885901</v>
      </c>
      <c r="K71" s="1">
        <f>IF(AND(H71&lt;&gt;0,H71&lt;EMI),0,IF(G71="","",IF(OR(G71='New Loan Calculator'!$F$10),K70*(1+'New Loan Calculator'!$F$12)+'New Loan Calculator'!$F$13,IF(K70&lt;=0,0,K70-J71))))</f>
        <v>2977012.4848911189</v>
      </c>
      <c r="L71" s="25"/>
    </row>
    <row r="72" spans="6:12" ht="15.75">
      <c r="F72" s="25"/>
      <c r="G72" s="30">
        <f t="shared" si="3"/>
        <v>69</v>
      </c>
      <c r="H72" s="1">
        <f t="shared" si="4"/>
        <v>31490.408454755932</v>
      </c>
      <c r="I72" s="1">
        <f>IF(G72="","",IF(OR(G72='New Loan Calculator'!$F$10,G72&gt;'New Loan Calculator'!$F$10),K71*'New Loan Calculator'!$F$11/12,IF(K71&lt;0,0,K71)*Rate/12))</f>
        <v>17365.906161864863</v>
      </c>
      <c r="J72" s="1">
        <f t="shared" si="5"/>
        <v>14124.502292891069</v>
      </c>
      <c r="K72" s="1">
        <f>IF(AND(H72&lt;&gt;0,H72&lt;EMI),0,IF(G72="","",IF(OR(G72='New Loan Calculator'!$F$10),K71*(1+'New Loan Calculator'!$F$12)+'New Loan Calculator'!$F$13,IF(K71&lt;=0,0,K71-J72))))</f>
        <v>2962887.9825982279</v>
      </c>
      <c r="L72" s="25"/>
    </row>
    <row r="73" spans="6:12" ht="15.75">
      <c r="F73" s="25"/>
      <c r="G73" s="30">
        <f t="shared" si="3"/>
        <v>70</v>
      </c>
      <c r="H73" s="1">
        <f t="shared" si="4"/>
        <v>31490.408454755932</v>
      </c>
      <c r="I73" s="1">
        <f>IF(G73="","",IF(OR(G73='New Loan Calculator'!$F$10,G73&gt;'New Loan Calculator'!$F$10),K72*'New Loan Calculator'!$F$11/12,IF(K72&lt;0,0,K72)*Rate/12))</f>
        <v>17283.513231822999</v>
      </c>
      <c r="J73" s="1">
        <f t="shared" si="5"/>
        <v>14206.895222932933</v>
      </c>
      <c r="K73" s="1">
        <f>IF(AND(H73&lt;&gt;0,H73&lt;EMI),0,IF(G73="","",IF(OR(G73='New Loan Calculator'!$F$10),K72*(1+'New Loan Calculator'!$F$12)+'New Loan Calculator'!$F$13,IF(K72&lt;=0,0,K72-J73))))</f>
        <v>2948681.0873752949</v>
      </c>
      <c r="L73" s="25"/>
    </row>
    <row r="74" spans="6:12" ht="15.75">
      <c r="F74" s="25"/>
      <c r="G74" s="30">
        <f t="shared" si="3"/>
        <v>71</v>
      </c>
      <c r="H74" s="1">
        <f t="shared" si="4"/>
        <v>31490.408454755932</v>
      </c>
      <c r="I74" s="1">
        <f>IF(G74="","",IF(OR(G74='New Loan Calculator'!$F$10,G74&gt;'New Loan Calculator'!$F$10),K73*'New Loan Calculator'!$F$11/12,IF(K73&lt;0,0,K73)*Rate/12))</f>
        <v>17200.639676355888</v>
      </c>
      <c r="J74" s="1">
        <f t="shared" si="5"/>
        <v>14289.768778400045</v>
      </c>
      <c r="K74" s="1">
        <f>IF(AND(H74&lt;&gt;0,H74&lt;EMI),0,IF(G74="","",IF(OR(G74='New Loan Calculator'!$F$10),K73*(1+'New Loan Calculator'!$F$12)+'New Loan Calculator'!$F$13,IF(K73&lt;=0,0,K73-J74))))</f>
        <v>2934391.3185968949</v>
      </c>
      <c r="L74" s="25"/>
    </row>
    <row r="75" spans="6:12" ht="15.75">
      <c r="F75" s="25"/>
      <c r="G75" s="30">
        <f t="shared" si="3"/>
        <v>72</v>
      </c>
      <c r="H75" s="1">
        <f t="shared" si="4"/>
        <v>31490.408454755932</v>
      </c>
      <c r="I75" s="1">
        <f>IF(G75="","",IF(OR(G75='New Loan Calculator'!$F$10,G75&gt;'New Loan Calculator'!$F$10),K74*'New Loan Calculator'!$F$11/12,IF(K74&lt;0,0,K74)*Rate/12))</f>
        <v>17117.28269181522</v>
      </c>
      <c r="J75" s="1">
        <f t="shared" si="5"/>
        <v>14373.125762940712</v>
      </c>
      <c r="K75" s="1">
        <f>IF(AND(H75&lt;&gt;0,H75&lt;EMI),0,IF(G75="","",IF(OR(G75='New Loan Calculator'!$F$10),K74*(1+'New Loan Calculator'!$F$12)+'New Loan Calculator'!$F$13,IF(K74&lt;=0,0,K74-J75))))</f>
        <v>2920018.192833954</v>
      </c>
      <c r="L75" s="25"/>
    </row>
    <row r="76" spans="6:12" ht="15.75">
      <c r="F76" s="25"/>
      <c r="G76" s="30">
        <f t="shared" si="3"/>
        <v>73</v>
      </c>
      <c r="H76" s="1">
        <f t="shared" si="4"/>
        <v>31490.408454755932</v>
      </c>
      <c r="I76" s="1">
        <f>IF(G76="","",IF(OR(G76='New Loan Calculator'!$F$10,G76&gt;'New Loan Calculator'!$F$10),K75*'New Loan Calculator'!$F$11/12,IF(K75&lt;0,0,K75)*Rate/12))</f>
        <v>17033.439458198067</v>
      </c>
      <c r="J76" s="1">
        <f t="shared" si="5"/>
        <v>14456.968996557865</v>
      </c>
      <c r="K76" s="1">
        <f>IF(AND(H76&lt;&gt;0,H76&lt;EMI),0,IF(G76="","",IF(OR(G76='New Loan Calculator'!$F$10),K75*(1+'New Loan Calculator'!$F$12)+'New Loan Calculator'!$F$13,IF(K75&lt;=0,0,K75-J76))))</f>
        <v>2905561.2238373961</v>
      </c>
      <c r="L76" s="25"/>
    </row>
    <row r="77" spans="6:12" ht="15.75">
      <c r="F77" s="25"/>
      <c r="G77" s="30">
        <f t="shared" si="3"/>
        <v>74</v>
      </c>
      <c r="H77" s="1">
        <f t="shared" si="4"/>
        <v>31490.408454755932</v>
      </c>
      <c r="I77" s="1">
        <f>IF(G77="","",IF(OR(G77='New Loan Calculator'!$F$10,G77&gt;'New Loan Calculator'!$F$10),K76*'New Loan Calculator'!$F$11/12,IF(K76&lt;0,0,K76)*Rate/12))</f>
        <v>16949.107139051481</v>
      </c>
      <c r="J77" s="1">
        <f t="shared" si="5"/>
        <v>14541.301315704452</v>
      </c>
      <c r="K77" s="1">
        <f>IF(AND(H77&lt;&gt;0,H77&lt;EMI),0,IF(G77="","",IF(OR(G77='New Loan Calculator'!$F$10),K76*(1+'New Loan Calculator'!$F$12)+'New Loan Calculator'!$F$13,IF(K76&lt;=0,0,K76-J77))))</f>
        <v>2891019.9225216918</v>
      </c>
      <c r="L77" s="25"/>
    </row>
    <row r="78" spans="6:12" ht="15.75">
      <c r="F78" s="25"/>
      <c r="G78" s="30">
        <f t="shared" si="3"/>
        <v>75</v>
      </c>
      <c r="H78" s="1">
        <f t="shared" si="4"/>
        <v>31490.408454755932</v>
      </c>
      <c r="I78" s="1">
        <f>IF(G78="","",IF(OR(G78='New Loan Calculator'!$F$10,G78&gt;'New Loan Calculator'!$F$10),K77*'New Loan Calculator'!$F$11/12,IF(K77&lt;0,0,K77)*Rate/12))</f>
        <v>16864.282881376537</v>
      </c>
      <c r="J78" s="1">
        <f t="shared" si="5"/>
        <v>14626.125573379395</v>
      </c>
      <c r="K78" s="1">
        <f>IF(AND(H78&lt;&gt;0,H78&lt;EMI),0,IF(G78="","",IF(OR(G78='New Loan Calculator'!$F$10),K77*(1+'New Loan Calculator'!$F$12)+'New Loan Calculator'!$F$13,IF(K77&lt;=0,0,K77-J78))))</f>
        <v>2876393.7969483123</v>
      </c>
      <c r="L78" s="25"/>
    </row>
    <row r="79" spans="6:12" ht="15.75">
      <c r="F79" s="25"/>
      <c r="G79" s="30">
        <f t="shared" si="3"/>
        <v>76</v>
      </c>
      <c r="H79" s="1">
        <f t="shared" si="4"/>
        <v>31490.408454755932</v>
      </c>
      <c r="I79" s="1">
        <f>IF(G79="","",IF(OR(G79='New Loan Calculator'!$F$10,G79&gt;'New Loan Calculator'!$F$10),K78*'New Loan Calculator'!$F$11/12,IF(K78&lt;0,0,K78)*Rate/12))</f>
        <v>16778.963815531824</v>
      </c>
      <c r="J79" s="1">
        <f t="shared" si="5"/>
        <v>14711.444639224108</v>
      </c>
      <c r="K79" s="1">
        <f>IF(AND(H79&lt;&gt;0,H79&lt;EMI),0,IF(G79="","",IF(OR(G79='New Loan Calculator'!$F$10),K78*(1+'New Loan Calculator'!$F$12)+'New Loan Calculator'!$F$13,IF(K78&lt;=0,0,K78-J79))))</f>
        <v>2861682.3523090882</v>
      </c>
      <c r="L79" s="25"/>
    </row>
    <row r="80" spans="6:12" ht="15.75">
      <c r="F80" s="25"/>
      <c r="G80" s="30">
        <f t="shared" si="3"/>
        <v>77</v>
      </c>
      <c r="H80" s="1">
        <f t="shared" si="4"/>
        <v>31490.408454755932</v>
      </c>
      <c r="I80" s="1">
        <f>IF(G80="","",IF(OR(G80='New Loan Calculator'!$F$10,G80&gt;'New Loan Calculator'!$F$10),K79*'New Loan Calculator'!$F$11/12,IF(K79&lt;0,0,K79)*Rate/12))</f>
        <v>16693.147055136349</v>
      </c>
      <c r="J80" s="1">
        <f t="shared" si="5"/>
        <v>14797.261399619583</v>
      </c>
      <c r="K80" s="1">
        <f>IF(AND(H80&lt;&gt;0,H80&lt;EMI),0,IF(G80="","",IF(OR(G80='New Loan Calculator'!$F$10),K79*(1+'New Loan Calculator'!$F$12)+'New Loan Calculator'!$F$13,IF(K79&lt;=0,0,K79-J80))))</f>
        <v>2846885.0909094685</v>
      </c>
      <c r="L80" s="25"/>
    </row>
    <row r="81" spans="6:12" ht="15.75">
      <c r="F81" s="25"/>
      <c r="G81" s="30">
        <f t="shared" si="3"/>
        <v>78</v>
      </c>
      <c r="H81" s="1">
        <f t="shared" si="4"/>
        <v>31490.408454755932</v>
      </c>
      <c r="I81" s="1">
        <f>IF(G81="","",IF(OR(G81='New Loan Calculator'!$F$10,G81&gt;'New Loan Calculator'!$F$10),K80*'New Loan Calculator'!$F$11/12,IF(K80&lt;0,0,K80)*Rate/12))</f>
        <v>16606.829696971901</v>
      </c>
      <c r="J81" s="1">
        <f t="shared" si="5"/>
        <v>14883.578757784031</v>
      </c>
      <c r="K81" s="1">
        <f>IF(AND(H81&lt;&gt;0,H81&lt;EMI),0,IF(G81="","",IF(OR(G81='New Loan Calculator'!$F$10),K80*(1+'New Loan Calculator'!$F$12)+'New Loan Calculator'!$F$13,IF(K80&lt;=0,0,K80-J81))))</f>
        <v>2832001.5121516846</v>
      </c>
      <c r="L81" s="25"/>
    </row>
    <row r="82" spans="6:12" ht="15.75">
      <c r="F82" s="25"/>
      <c r="G82" s="30">
        <f t="shared" si="3"/>
        <v>79</v>
      </c>
      <c r="H82" s="1">
        <f t="shared" si="4"/>
        <v>31490.408454755932</v>
      </c>
      <c r="I82" s="1">
        <f>IF(G82="","",IF(OR(G82='New Loan Calculator'!$F$10,G82&gt;'New Loan Calculator'!$F$10),K81*'New Loan Calculator'!$F$11/12,IF(K81&lt;0,0,K81)*Rate/12))</f>
        <v>16520.008820884828</v>
      </c>
      <c r="J82" s="1">
        <f t="shared" si="5"/>
        <v>14970.399633871104</v>
      </c>
      <c r="K82" s="1">
        <f>IF(AND(H82&lt;&gt;0,H82&lt;EMI),0,IF(G82="","",IF(OR(G82='New Loan Calculator'!$F$10),K81*(1+'New Loan Calculator'!$F$12)+'New Loan Calculator'!$F$13,IF(K81&lt;=0,0,K81-J82))))</f>
        <v>2817031.1125178137</v>
      </c>
      <c r="L82" s="25"/>
    </row>
    <row r="83" spans="6:12" ht="15.75">
      <c r="F83" s="25"/>
      <c r="G83" s="30">
        <f t="shared" si="3"/>
        <v>80</v>
      </c>
      <c r="H83" s="1">
        <f t="shared" si="4"/>
        <v>31490.408454755932</v>
      </c>
      <c r="I83" s="1">
        <f>IF(G83="","",IF(OR(G83='New Loan Calculator'!$F$10,G83&gt;'New Loan Calculator'!$F$10),K82*'New Loan Calculator'!$F$11/12,IF(K82&lt;0,0,K82)*Rate/12))</f>
        <v>16432.681489687249</v>
      </c>
      <c r="J83" s="1">
        <f t="shared" si="5"/>
        <v>15057.726965068683</v>
      </c>
      <c r="K83" s="1">
        <f>IF(AND(H83&lt;&gt;0,H83&lt;EMI),0,IF(G83="","",IF(OR(G83='New Loan Calculator'!$F$10),K82*(1+'New Loan Calculator'!$F$12)+'New Loan Calculator'!$F$13,IF(K82&lt;=0,0,K82-J83))))</f>
        <v>2801973.3855527448</v>
      </c>
      <c r="L83" s="25"/>
    </row>
    <row r="84" spans="6:12" ht="15.75">
      <c r="F84" s="25"/>
      <c r="G84" s="30">
        <f t="shared" si="3"/>
        <v>81</v>
      </c>
      <c r="H84" s="1">
        <f t="shared" si="4"/>
        <v>31490.408454755932</v>
      </c>
      <c r="I84" s="1">
        <f>IF(G84="","",IF(OR(G84='New Loan Calculator'!$F$10,G84&gt;'New Loan Calculator'!$F$10),K83*'New Loan Calculator'!$F$11/12,IF(K83&lt;0,0,K83)*Rate/12))</f>
        <v>16344.84474905768</v>
      </c>
      <c r="J84" s="1">
        <f t="shared" si="5"/>
        <v>15145.563705698252</v>
      </c>
      <c r="K84" s="1">
        <f>IF(AND(H84&lt;&gt;0,H84&lt;EMI),0,IF(G84="","",IF(OR(G84='New Loan Calculator'!$F$10),K83*(1+'New Loan Calculator'!$F$12)+'New Loan Calculator'!$F$13,IF(K83&lt;=0,0,K83-J84))))</f>
        <v>2786827.8218470467</v>
      </c>
      <c r="L84" s="25"/>
    </row>
    <row r="85" spans="6:12" ht="15.75">
      <c r="F85" s="25"/>
      <c r="G85" s="30">
        <f t="shared" si="3"/>
        <v>82</v>
      </c>
      <c r="H85" s="1">
        <f t="shared" si="4"/>
        <v>31490.408454755932</v>
      </c>
      <c r="I85" s="1">
        <f>IF(G85="","",IF(OR(G85='New Loan Calculator'!$F$10,G85&gt;'New Loan Calculator'!$F$10),K84*'New Loan Calculator'!$F$11/12,IF(K84&lt;0,0,K84)*Rate/12))</f>
        <v>16256.495627441107</v>
      </c>
      <c r="J85" s="1">
        <f t="shared" si="5"/>
        <v>15233.912827314825</v>
      </c>
      <c r="K85" s="1">
        <f>IF(AND(H85&lt;&gt;0,H85&lt;EMI),0,IF(G85="","",IF(OR(G85='New Loan Calculator'!$F$10),K84*(1+'New Loan Calculator'!$F$12)+'New Loan Calculator'!$F$13,IF(K84&lt;=0,0,K84-J85))))</f>
        <v>2771593.9090197319</v>
      </c>
      <c r="L85" s="25"/>
    </row>
    <row r="86" spans="6:12" ht="15.75">
      <c r="F86" s="25"/>
      <c r="G86" s="30">
        <f t="shared" si="3"/>
        <v>83</v>
      </c>
      <c r="H86" s="1">
        <f t="shared" si="4"/>
        <v>31490.408454755932</v>
      </c>
      <c r="I86" s="1">
        <f>IF(G86="","",IF(OR(G86='New Loan Calculator'!$F$10,G86&gt;'New Loan Calculator'!$F$10),K85*'New Loan Calculator'!$F$11/12,IF(K85&lt;0,0,K85)*Rate/12))</f>
        <v>16167.631135948439</v>
      </c>
      <c r="J86" s="1">
        <f t="shared" si="5"/>
        <v>15322.777318807493</v>
      </c>
      <c r="K86" s="1">
        <f>IF(AND(H86&lt;&gt;0,H86&lt;EMI),0,IF(G86="","",IF(OR(G86='New Loan Calculator'!$F$10),K85*(1+'New Loan Calculator'!$F$12)+'New Loan Calculator'!$F$13,IF(K85&lt;=0,0,K85-J86))))</f>
        <v>2756271.1317009246</v>
      </c>
      <c r="L86" s="25"/>
    </row>
    <row r="87" spans="6:12" ht="15.75">
      <c r="F87" s="25"/>
      <c r="G87" s="30">
        <f t="shared" si="3"/>
        <v>84</v>
      </c>
      <c r="H87" s="1">
        <f t="shared" si="4"/>
        <v>31490.408454755932</v>
      </c>
      <c r="I87" s="1">
        <f>IF(G87="","",IF(OR(G87='New Loan Calculator'!$F$10,G87&gt;'New Loan Calculator'!$F$10),K86*'New Loan Calculator'!$F$11/12,IF(K86&lt;0,0,K86)*Rate/12))</f>
        <v>16078.248268255395</v>
      </c>
      <c r="J87" s="1">
        <f t="shared" si="5"/>
        <v>15412.160186500538</v>
      </c>
      <c r="K87" s="1">
        <f>IF(AND(H87&lt;&gt;0,H87&lt;EMI),0,IF(G87="","",IF(OR(G87='New Loan Calculator'!$F$10),K86*(1+'New Loan Calculator'!$F$12)+'New Loan Calculator'!$F$13,IF(K86&lt;=0,0,K86-J87))))</f>
        <v>2740858.9715144238</v>
      </c>
      <c r="L87" s="25"/>
    </row>
    <row r="88" spans="6:12" ht="15.75">
      <c r="F88" s="25"/>
      <c r="G88" s="30">
        <f t="shared" si="3"/>
        <v>85</v>
      </c>
      <c r="H88" s="1">
        <f t="shared" si="4"/>
        <v>31490.408454755932</v>
      </c>
      <c r="I88" s="1">
        <f>IF(G88="","",IF(OR(G88='New Loan Calculator'!$F$10,G88&gt;'New Loan Calculator'!$F$10),K87*'New Loan Calculator'!$F$11/12,IF(K87&lt;0,0,K87)*Rate/12))</f>
        <v>15988.344000500807</v>
      </c>
      <c r="J88" s="1">
        <f t="shared" si="5"/>
        <v>15502.064454255125</v>
      </c>
      <c r="K88" s="1">
        <f>IF(AND(H88&lt;&gt;0,H88&lt;EMI),0,IF(G88="","",IF(OR(G88='New Loan Calculator'!$F$10),K87*(1+'New Loan Calculator'!$F$12)+'New Loan Calculator'!$F$13,IF(K87&lt;=0,0,K87-J88))))</f>
        <v>2725356.9070601687</v>
      </c>
      <c r="L88" s="25"/>
    </row>
    <row r="89" spans="6:12" ht="15.75">
      <c r="F89" s="25"/>
      <c r="G89" s="30">
        <f t="shared" si="3"/>
        <v>86</v>
      </c>
      <c r="H89" s="1">
        <f t="shared" si="4"/>
        <v>31490.408454755932</v>
      </c>
      <c r="I89" s="1">
        <f>IF(G89="","",IF(OR(G89='New Loan Calculator'!$F$10,G89&gt;'New Loan Calculator'!$F$10),K88*'New Loan Calculator'!$F$11/12,IF(K88&lt;0,0,K88)*Rate/12))</f>
        <v>15897.915291184319</v>
      </c>
      <c r="J89" s="1">
        <f t="shared" si="5"/>
        <v>15592.493163571613</v>
      </c>
      <c r="K89" s="1">
        <f>IF(AND(H89&lt;&gt;0,H89&lt;EMI),0,IF(G89="","",IF(OR(G89='New Loan Calculator'!$F$10),K88*(1+'New Loan Calculator'!$F$12)+'New Loan Calculator'!$F$13,IF(K88&lt;=0,0,K88-J89))))</f>
        <v>2709764.413896597</v>
      </c>
      <c r="L89" s="25"/>
    </row>
    <row r="90" spans="6:12" ht="15.75">
      <c r="F90" s="25"/>
      <c r="G90" s="30">
        <f t="shared" si="3"/>
        <v>87</v>
      </c>
      <c r="H90" s="1">
        <f t="shared" si="4"/>
        <v>31490.408454755932</v>
      </c>
      <c r="I90" s="1">
        <f>IF(G90="","",IF(OR(G90='New Loan Calculator'!$F$10,G90&gt;'New Loan Calculator'!$F$10),K89*'New Loan Calculator'!$F$11/12,IF(K89&lt;0,0,K89)*Rate/12))</f>
        <v>15806.959081063484</v>
      </c>
      <c r="J90" s="1">
        <f t="shared" si="5"/>
        <v>15683.449373692449</v>
      </c>
      <c r="K90" s="1">
        <f>IF(AND(H90&lt;&gt;0,H90&lt;EMI),0,IF(G90="","",IF(OR(G90='New Loan Calculator'!$F$10),K89*(1+'New Loan Calculator'!$F$12)+'New Loan Calculator'!$F$13,IF(K89&lt;=0,0,K89-J90))))</f>
        <v>2694080.9645229047</v>
      </c>
      <c r="L90" s="25"/>
    </row>
    <row r="91" spans="6:12" ht="15.75">
      <c r="F91" s="25"/>
      <c r="G91" s="30">
        <f t="shared" si="3"/>
        <v>88</v>
      </c>
      <c r="H91" s="1">
        <f t="shared" si="4"/>
        <v>31490.408454755932</v>
      </c>
      <c r="I91" s="1">
        <f>IF(G91="","",IF(OR(G91='New Loan Calculator'!$F$10,G91&gt;'New Loan Calculator'!$F$10),K90*'New Loan Calculator'!$F$11/12,IF(K90&lt;0,0,K90)*Rate/12))</f>
        <v>15715.472293050278</v>
      </c>
      <c r="J91" s="1">
        <f t="shared" si="5"/>
        <v>15774.936161705655</v>
      </c>
      <c r="K91" s="1">
        <f>IF(AND(H91&lt;&gt;0,H91&lt;EMI),0,IF(G91="","",IF(OR(G91='New Loan Calculator'!$F$10),K90*(1+'New Loan Calculator'!$F$12)+'New Loan Calculator'!$F$13,IF(K90&lt;=0,0,K90-J91))))</f>
        <v>2678306.028361199</v>
      </c>
      <c r="L91" s="25"/>
    </row>
    <row r="92" spans="6:12" ht="15.75">
      <c r="F92" s="25"/>
      <c r="G92" s="30">
        <f t="shared" si="3"/>
        <v>89</v>
      </c>
      <c r="H92" s="1">
        <f t="shared" si="4"/>
        <v>31490.408454755932</v>
      </c>
      <c r="I92" s="1">
        <f>IF(G92="","",IF(OR(G92='New Loan Calculator'!$F$10,G92&gt;'New Loan Calculator'!$F$10),K91*'New Loan Calculator'!$F$11/12,IF(K91&lt;0,0,K91)*Rate/12))</f>
        <v>15623.451832106994</v>
      </c>
      <c r="J92" s="1">
        <f t="shared" si="5"/>
        <v>15866.956622648939</v>
      </c>
      <c r="K92" s="1">
        <f>IF(AND(H92&lt;&gt;0,H92&lt;EMI),0,IF(G92="","",IF(OR(G92='New Loan Calculator'!$F$10),K91*(1+'New Loan Calculator'!$F$12)+'New Loan Calculator'!$F$13,IF(K91&lt;=0,0,K91-J92))))</f>
        <v>2662439.07173855</v>
      </c>
      <c r="L92" s="25"/>
    </row>
    <row r="93" spans="6:12" ht="15.75">
      <c r="F93" s="25"/>
      <c r="G93" s="30">
        <f t="shared" si="3"/>
        <v>90</v>
      </c>
      <c r="H93" s="1">
        <f t="shared" si="4"/>
        <v>31490.408454755932</v>
      </c>
      <c r="I93" s="1">
        <f>IF(G93="","",IF(OR(G93='New Loan Calculator'!$F$10,G93&gt;'New Loan Calculator'!$F$10),K92*'New Loan Calculator'!$F$11/12,IF(K92&lt;0,0,K92)*Rate/12))</f>
        <v>15530.894585141543</v>
      </c>
      <c r="J93" s="1">
        <f t="shared" si="5"/>
        <v>15959.513869614389</v>
      </c>
      <c r="K93" s="1">
        <f>IF(AND(H93&lt;&gt;0,H93&lt;EMI),0,IF(G93="","",IF(OR(G93='New Loan Calculator'!$F$10),K92*(1+'New Loan Calculator'!$F$12)+'New Loan Calculator'!$F$13,IF(K92&lt;=0,0,K92-J93))))</f>
        <v>2646479.5578689356</v>
      </c>
      <c r="L93" s="25"/>
    </row>
    <row r="94" spans="6:12" ht="15.75">
      <c r="F94" s="25"/>
      <c r="G94" s="30">
        <f t="shared" si="3"/>
        <v>91</v>
      </c>
      <c r="H94" s="1">
        <f t="shared" si="4"/>
        <v>31490.408454755932</v>
      </c>
      <c r="I94" s="1">
        <f>IF(G94="","",IF(OR(G94='New Loan Calculator'!$F$10,G94&gt;'New Loan Calculator'!$F$10),K93*'New Loan Calculator'!$F$11/12,IF(K93&lt;0,0,K93)*Rate/12))</f>
        <v>15437.797420902127</v>
      </c>
      <c r="J94" s="1">
        <f t="shared" si="5"/>
        <v>16052.611033853806</v>
      </c>
      <c r="K94" s="1">
        <f>IF(AND(H94&lt;&gt;0,H94&lt;EMI),0,IF(G94="","",IF(OR(G94='New Loan Calculator'!$F$10),K93*(1+'New Loan Calculator'!$F$12)+'New Loan Calculator'!$F$13,IF(K93&lt;=0,0,K93-J94))))</f>
        <v>2630426.946835082</v>
      </c>
      <c r="L94" s="25"/>
    </row>
    <row r="95" spans="6:12" ht="15.75">
      <c r="F95" s="25"/>
      <c r="G95" s="30">
        <f t="shared" si="3"/>
        <v>92</v>
      </c>
      <c r="H95" s="1">
        <f t="shared" si="4"/>
        <v>31490.408454755932</v>
      </c>
      <c r="I95" s="1">
        <f>IF(G95="","",IF(OR(G95='New Loan Calculator'!$F$10,G95&gt;'New Loan Calculator'!$F$10),K94*'New Loan Calculator'!$F$11/12,IF(K94&lt;0,0,K94)*Rate/12))</f>
        <v>15344.157189871314</v>
      </c>
      <c r="J95" s="1">
        <f t="shared" si="5"/>
        <v>16146.251264884619</v>
      </c>
      <c r="K95" s="1">
        <f>IF(AND(H95&lt;&gt;0,H95&lt;EMI),0,IF(G95="","",IF(OR(G95='New Loan Calculator'!$F$10),K94*(1+'New Loan Calculator'!$F$12)+'New Loan Calculator'!$F$13,IF(K94&lt;=0,0,K94-J95))))</f>
        <v>2614280.6955701974</v>
      </c>
      <c r="L95" s="25"/>
    </row>
    <row r="96" spans="6:12" ht="15.75">
      <c r="F96" s="25"/>
      <c r="G96" s="30">
        <f t="shared" si="3"/>
        <v>93</v>
      </c>
      <c r="H96" s="1">
        <f t="shared" si="4"/>
        <v>31490.408454755932</v>
      </c>
      <c r="I96" s="1">
        <f>IF(G96="","",IF(OR(G96='New Loan Calculator'!$F$10,G96&gt;'New Loan Calculator'!$F$10),K95*'New Loan Calculator'!$F$11/12,IF(K95&lt;0,0,K95)*Rate/12))</f>
        <v>15249.970724159486</v>
      </c>
      <c r="J96" s="1">
        <f t="shared" si="5"/>
        <v>16240.437730596446</v>
      </c>
      <c r="K96" s="1">
        <f>IF(AND(H96&lt;&gt;0,H96&lt;EMI),0,IF(G96="","",IF(OR(G96='New Loan Calculator'!$F$10),K95*(1+'New Loan Calculator'!$F$12)+'New Loan Calculator'!$F$13,IF(K95&lt;=0,0,K95-J96))))</f>
        <v>2598040.257839601</v>
      </c>
      <c r="L96" s="25"/>
    </row>
    <row r="97" spans="6:12" ht="15.75">
      <c r="F97" s="25"/>
      <c r="G97" s="30">
        <f t="shared" si="3"/>
        <v>94</v>
      </c>
      <c r="H97" s="1">
        <f t="shared" si="4"/>
        <v>31490.408454755932</v>
      </c>
      <c r="I97" s="1">
        <f>IF(G97="","",IF(OR(G97='New Loan Calculator'!$F$10,G97&gt;'New Loan Calculator'!$F$10),K96*'New Loan Calculator'!$F$11/12,IF(K96&lt;0,0,K96)*Rate/12))</f>
        <v>15155.234837397673</v>
      </c>
      <c r="J97" s="1">
        <f t="shared" si="5"/>
        <v>16335.173617358259</v>
      </c>
      <c r="K97" s="1">
        <f>IF(AND(H97&lt;&gt;0,H97&lt;EMI),0,IF(G97="","",IF(OR(G97='New Loan Calculator'!$F$10),K96*(1+'New Loan Calculator'!$F$12)+'New Loan Calculator'!$F$13,IF(K96&lt;=0,0,K96-J97))))</f>
        <v>2581705.0842222427</v>
      </c>
      <c r="L97" s="25"/>
    </row>
    <row r="98" spans="6:12" ht="15.75">
      <c r="F98" s="25"/>
      <c r="G98" s="30">
        <f t="shared" si="3"/>
        <v>95</v>
      </c>
      <c r="H98" s="1">
        <f t="shared" si="4"/>
        <v>31490.408454755932</v>
      </c>
      <c r="I98" s="1">
        <f>IF(G98="","",IF(OR(G98='New Loan Calculator'!$F$10,G98&gt;'New Loan Calculator'!$F$10),K97*'New Loan Calculator'!$F$11/12,IF(K97&lt;0,0,K97)*Rate/12))</f>
        <v>15059.946324629751</v>
      </c>
      <c r="J98" s="1">
        <f t="shared" si="5"/>
        <v>16430.46213012618</v>
      </c>
      <c r="K98" s="1">
        <f>IF(AND(H98&lt;&gt;0,H98&lt;EMI),0,IF(G98="","",IF(OR(G98='New Loan Calculator'!$F$10),K97*(1+'New Loan Calculator'!$F$12)+'New Loan Calculator'!$F$13,IF(K97&lt;=0,0,K97-J98))))</f>
        <v>2565274.6220921166</v>
      </c>
      <c r="L98" s="25"/>
    </row>
    <row r="99" spans="6:12" ht="15.75">
      <c r="F99" s="25"/>
      <c r="G99" s="30">
        <f t="shared" si="3"/>
        <v>96</v>
      </c>
      <c r="H99" s="1">
        <f t="shared" si="4"/>
        <v>31490.408454755932</v>
      </c>
      <c r="I99" s="1">
        <f>IF(G99="","",IF(OR(G99='New Loan Calculator'!$F$10,G99&gt;'New Loan Calculator'!$F$10),K98*'New Loan Calculator'!$F$11/12,IF(K98&lt;0,0,K98)*Rate/12))</f>
        <v>14964.101962204017</v>
      </c>
      <c r="J99" s="1">
        <f t="shared" si="5"/>
        <v>16526.306492551914</v>
      </c>
      <c r="K99" s="1">
        <f>IF(AND(H99&lt;&gt;0,H99&lt;EMI),0,IF(G99="","",IF(OR(G99='New Loan Calculator'!$F$10),K98*(1+'New Loan Calculator'!$F$12)+'New Loan Calculator'!$F$13,IF(K98&lt;=0,0,K98-J99))))</f>
        <v>2548748.3155995649</v>
      </c>
      <c r="L99" s="25"/>
    </row>
    <row r="100" spans="6:12" ht="15.75">
      <c r="F100" s="25"/>
      <c r="G100" s="30">
        <f t="shared" si="3"/>
        <v>97</v>
      </c>
      <c r="H100" s="1">
        <f t="shared" si="4"/>
        <v>31490.408454755932</v>
      </c>
      <c r="I100" s="1">
        <f>IF(G100="","",IF(OR(G100='New Loan Calculator'!$F$10,G100&gt;'New Loan Calculator'!$F$10),K99*'New Loan Calculator'!$F$11/12,IF(K99&lt;0,0,K99)*Rate/12))</f>
        <v>14867.69850766413</v>
      </c>
      <c r="J100" s="1">
        <f t="shared" si="5"/>
        <v>16622.709947091804</v>
      </c>
      <c r="K100" s="1">
        <f>IF(AND(H100&lt;&gt;0,H100&lt;EMI),0,IF(G100="","",IF(OR(G100='New Loan Calculator'!$F$10),K99*(1+'New Loan Calculator'!$F$12)+'New Loan Calculator'!$F$13,IF(K99&lt;=0,0,K99-J100))))</f>
        <v>2532125.6056524729</v>
      </c>
      <c r="L100" s="25"/>
    </row>
    <row r="101" spans="6:12" ht="15.75">
      <c r="F101" s="25"/>
      <c r="G101" s="30">
        <f t="shared" si="3"/>
        <v>98</v>
      </c>
      <c r="H101" s="1">
        <f t="shared" si="4"/>
        <v>31490.408454755932</v>
      </c>
      <c r="I101" s="1">
        <f>IF(G101="","",IF(OR(G101='New Loan Calculator'!$F$10,G101&gt;'New Loan Calculator'!$F$10),K100*'New Loan Calculator'!$F$11/12,IF(K100&lt;0,0,K100)*Rate/12))</f>
        <v>14770.732699639426</v>
      </c>
      <c r="J101" s="1">
        <f t="shared" si="5"/>
        <v>16719.675755116506</v>
      </c>
      <c r="K101" s="1">
        <f>IF(AND(H101&lt;&gt;0,H101&lt;EMI),0,IF(G101="","",IF(OR(G101='New Loan Calculator'!$F$10),K100*(1+'New Loan Calculator'!$F$12)+'New Loan Calculator'!$F$13,IF(K100&lt;=0,0,K100-J101))))</f>
        <v>2515405.9298973563</v>
      </c>
      <c r="L101" s="25"/>
    </row>
    <row r="102" spans="6:12" ht="15.75">
      <c r="F102" s="25"/>
      <c r="G102" s="30">
        <f t="shared" si="3"/>
        <v>99</v>
      </c>
      <c r="H102" s="1">
        <f t="shared" si="4"/>
        <v>31490.408454755932</v>
      </c>
      <c r="I102" s="1">
        <f>IF(G102="","",IF(OR(G102='New Loan Calculator'!$F$10,G102&gt;'New Loan Calculator'!$F$10),K101*'New Loan Calculator'!$F$11/12,IF(K101&lt;0,0,K101)*Rate/12))</f>
        <v>14673.201257734579</v>
      </c>
      <c r="J102" s="1">
        <f t="shared" si="5"/>
        <v>16817.207197021351</v>
      </c>
      <c r="K102" s="1">
        <f>IF(AND(H102&lt;&gt;0,H102&lt;EMI),0,IF(G102="","",IF(OR(G102='New Loan Calculator'!$F$10),K101*(1+'New Loan Calculator'!$F$12)+'New Loan Calculator'!$F$13,IF(K101&lt;=0,0,K101-J102))))</f>
        <v>2498588.7227003351</v>
      </c>
      <c r="L102" s="25"/>
    </row>
    <row r="103" spans="6:12" ht="15.75">
      <c r="F103" s="25"/>
      <c r="G103" s="30">
        <f t="shared" si="3"/>
        <v>100</v>
      </c>
      <c r="H103" s="1">
        <f t="shared" si="4"/>
        <v>31490.408454755932</v>
      </c>
      <c r="I103" s="1">
        <f>IF(G103="","",IF(OR(G103='New Loan Calculator'!$F$10,G103&gt;'New Loan Calculator'!$F$10),K102*'New Loan Calculator'!$F$11/12,IF(K102&lt;0,0,K102)*Rate/12))</f>
        <v>14575.100882418623</v>
      </c>
      <c r="J103" s="1">
        <f t="shared" si="5"/>
        <v>16915.307572337311</v>
      </c>
      <c r="K103" s="1">
        <f>IF(AND(H103&lt;&gt;0,H103&lt;EMI),0,IF(G103="","",IF(OR(G103='New Loan Calculator'!$F$10),K102*(1+'New Loan Calculator'!$F$12)+'New Loan Calculator'!$F$13,IF(K102&lt;=0,0,K102-J103))))</f>
        <v>2481673.4151279978</v>
      </c>
      <c r="L103" s="25"/>
    </row>
    <row r="104" spans="6:12" ht="15.75">
      <c r="F104" s="25"/>
      <c r="G104" s="30">
        <f t="shared" si="3"/>
        <v>101</v>
      </c>
      <c r="H104" s="1">
        <f t="shared" si="4"/>
        <v>31490.408454755932</v>
      </c>
      <c r="I104" s="1">
        <f>IF(G104="","",IF(OR(G104='New Loan Calculator'!$F$10,G104&gt;'New Loan Calculator'!$F$10),K103*'New Loan Calculator'!$F$11/12,IF(K103&lt;0,0,K103)*Rate/12))</f>
        <v>14476.42825491332</v>
      </c>
      <c r="J104" s="1">
        <f t="shared" si="5"/>
        <v>17013.980199842612</v>
      </c>
      <c r="K104" s="1">
        <f>IF(AND(H104&lt;&gt;0,H104&lt;EMI),0,IF(G104="","",IF(OR(G104='New Loan Calculator'!$F$10),K103*(1+'New Loan Calculator'!$F$12)+'New Loan Calculator'!$F$13,IF(K103&lt;=0,0,K103-J104))))</f>
        <v>2464659.434928155</v>
      </c>
      <c r="L104" s="25"/>
    </row>
    <row r="105" spans="6:12" ht="15.75">
      <c r="F105" s="25"/>
      <c r="G105" s="30">
        <f t="shared" si="3"/>
        <v>102</v>
      </c>
      <c r="H105" s="1">
        <f t="shared" si="4"/>
        <v>31490.408454755932</v>
      </c>
      <c r="I105" s="1">
        <f>IF(G105="","",IF(OR(G105='New Loan Calculator'!$F$10,G105&gt;'New Loan Calculator'!$F$10),K104*'New Loan Calculator'!$F$11/12,IF(K104&lt;0,0,K104)*Rate/12))</f>
        <v>14377.180037080907</v>
      </c>
      <c r="J105" s="1">
        <f t="shared" si="5"/>
        <v>17113.228417675025</v>
      </c>
      <c r="K105" s="1">
        <f>IF(AND(H105&lt;&gt;0,H105&lt;EMI),0,IF(G105="","",IF(OR(G105='New Loan Calculator'!$F$10),K104*(1+'New Loan Calculator'!$F$12)+'New Loan Calculator'!$F$13,IF(K104&lt;=0,0,K104-J105))))</f>
        <v>2447546.20651048</v>
      </c>
      <c r="L105" s="25"/>
    </row>
    <row r="106" spans="6:12" ht="15.75">
      <c r="F106" s="25"/>
      <c r="G106" s="30">
        <f t="shared" si="3"/>
        <v>103</v>
      </c>
      <c r="H106" s="1">
        <f t="shared" si="4"/>
        <v>31490.408454755932</v>
      </c>
      <c r="I106" s="1">
        <f>IF(G106="","",IF(OR(G106='New Loan Calculator'!$F$10,G106&gt;'New Loan Calculator'!$F$10),K105*'New Loan Calculator'!$F$11/12,IF(K105&lt;0,0,K105)*Rate/12))</f>
        <v>14277.352871311135</v>
      </c>
      <c r="J106" s="1">
        <f t="shared" si="5"/>
        <v>17213.055583444795</v>
      </c>
      <c r="K106" s="1">
        <f>IF(AND(H106&lt;&gt;0,H106&lt;EMI),0,IF(G106="","",IF(OR(G106='New Loan Calculator'!$F$10),K105*(1+'New Loan Calculator'!$F$12)+'New Loan Calculator'!$F$13,IF(K105&lt;=0,0,K105-J106))))</f>
        <v>2430333.1509270351</v>
      </c>
      <c r="L106" s="25"/>
    </row>
    <row r="107" spans="6:12" ht="15.75">
      <c r="F107" s="25"/>
      <c r="G107" s="30">
        <f t="shared" si="3"/>
        <v>104</v>
      </c>
      <c r="H107" s="1">
        <f t="shared" si="4"/>
        <v>31490.408454755932</v>
      </c>
      <c r="I107" s="1">
        <f>IF(G107="","",IF(OR(G107='New Loan Calculator'!$F$10,G107&gt;'New Loan Calculator'!$F$10),K106*'New Loan Calculator'!$F$11/12,IF(K106&lt;0,0,K106)*Rate/12))</f>
        <v>14176.943380407705</v>
      </c>
      <c r="J107" s="1">
        <f t="shared" si="5"/>
        <v>17313.465074348227</v>
      </c>
      <c r="K107" s="1">
        <f>IF(AND(H107&lt;&gt;0,H107&lt;EMI),0,IF(G107="","",IF(OR(G107='New Loan Calculator'!$F$10),K106*(1+'New Loan Calculator'!$F$12)+'New Loan Calculator'!$F$13,IF(K106&lt;=0,0,K106-J107))))</f>
        <v>2413019.6858526869</v>
      </c>
      <c r="L107" s="25"/>
    </row>
    <row r="108" spans="6:12" ht="15.75">
      <c r="F108" s="25"/>
      <c r="G108" s="30">
        <f t="shared" si="3"/>
        <v>105</v>
      </c>
      <c r="H108" s="1">
        <f t="shared" si="4"/>
        <v>31490.408454755932</v>
      </c>
      <c r="I108" s="1">
        <f>IF(G108="","",IF(OR(G108='New Loan Calculator'!$F$10,G108&gt;'New Loan Calculator'!$F$10),K107*'New Loan Calculator'!$F$11/12,IF(K107&lt;0,0,K107)*Rate/12))</f>
        <v>14075.948167474009</v>
      </c>
      <c r="J108" s="1">
        <f t="shared" si="5"/>
        <v>17414.460287281923</v>
      </c>
      <c r="K108" s="1">
        <f>IF(AND(H108&lt;&gt;0,H108&lt;EMI),0,IF(G108="","",IF(OR(G108='New Loan Calculator'!$F$10),K107*(1+'New Loan Calculator'!$F$12)+'New Loan Calculator'!$F$13,IF(K107&lt;=0,0,K107-J108))))</f>
        <v>2395605.2255654051</v>
      </c>
      <c r="L108" s="25"/>
    </row>
    <row r="109" spans="6:12" ht="15.75">
      <c r="F109" s="25"/>
      <c r="G109" s="30">
        <f t="shared" si="3"/>
        <v>106</v>
      </c>
      <c r="H109" s="1">
        <f t="shared" si="4"/>
        <v>31490.408454755932</v>
      </c>
      <c r="I109" s="1">
        <f>IF(G109="","",IF(OR(G109='New Loan Calculator'!$F$10,G109&gt;'New Loan Calculator'!$F$10),K108*'New Loan Calculator'!$F$11/12,IF(K108&lt;0,0,K108)*Rate/12))</f>
        <v>13974.363815798199</v>
      </c>
      <c r="J109" s="1">
        <f t="shared" si="5"/>
        <v>17516.044638957734</v>
      </c>
      <c r="K109" s="1">
        <f>IF(AND(H109&lt;&gt;0,H109&lt;EMI),0,IF(G109="","",IF(OR(G109='New Loan Calculator'!$F$10),K108*(1+'New Loan Calculator'!$F$12)+'New Loan Calculator'!$F$13,IF(K108&lt;=0,0,K108-J109))))</f>
        <v>2378089.1809264473</v>
      </c>
      <c r="L109" s="25"/>
    </row>
    <row r="110" spans="6:12" ht="15.75">
      <c r="F110" s="25"/>
      <c r="G110" s="30">
        <f t="shared" si="3"/>
        <v>107</v>
      </c>
      <c r="H110" s="1">
        <f t="shared" si="4"/>
        <v>31490.408454755932</v>
      </c>
      <c r="I110" s="1">
        <f>IF(G110="","",IF(OR(G110='New Loan Calculator'!$F$10,G110&gt;'New Loan Calculator'!$F$10),K109*'New Loan Calculator'!$F$11/12,IF(K109&lt;0,0,K109)*Rate/12))</f>
        <v>13872.186888737611</v>
      </c>
      <c r="J110" s="1">
        <f t="shared" si="5"/>
        <v>17618.221566018321</v>
      </c>
      <c r="K110" s="1">
        <f>IF(AND(H110&lt;&gt;0,H110&lt;EMI),0,IF(G110="","",IF(OR(G110='New Loan Calculator'!$F$10),K109*(1+'New Loan Calculator'!$F$12)+'New Loan Calculator'!$F$13,IF(K109&lt;=0,0,K109-J110))))</f>
        <v>2360470.9593604291</v>
      </c>
      <c r="L110" s="25"/>
    </row>
    <row r="111" spans="6:12" ht="15.75">
      <c r="F111" s="25"/>
      <c r="G111" s="30">
        <f t="shared" si="3"/>
        <v>108</v>
      </c>
      <c r="H111" s="1">
        <f t="shared" si="4"/>
        <v>31490.408454755932</v>
      </c>
      <c r="I111" s="1">
        <f>IF(G111="","",IF(OR(G111='New Loan Calculator'!$F$10,G111&gt;'New Loan Calculator'!$F$10),K110*'New Loan Calculator'!$F$11/12,IF(K110&lt;0,0,K110)*Rate/12))</f>
        <v>13769.413929602504</v>
      </c>
      <c r="J111" s="1">
        <f t="shared" si="5"/>
        <v>17720.99452515343</v>
      </c>
      <c r="K111" s="1">
        <f>IF(AND(H111&lt;&gt;0,H111&lt;EMI),0,IF(G111="","",IF(OR(G111='New Loan Calculator'!$F$10),K110*(1+'New Loan Calculator'!$F$12)+'New Loan Calculator'!$F$13,IF(K110&lt;=0,0,K110-J111))))</f>
        <v>2342749.9648352754</v>
      </c>
      <c r="L111" s="25"/>
    </row>
    <row r="112" spans="6:12" ht="15.75">
      <c r="F112" s="25"/>
      <c r="G112" s="30">
        <f t="shared" si="3"/>
        <v>109</v>
      </c>
      <c r="H112" s="1">
        <f t="shared" si="4"/>
        <v>31490.408454755932</v>
      </c>
      <c r="I112" s="1">
        <f>IF(G112="","",IF(OR(G112='New Loan Calculator'!$F$10,G112&gt;'New Loan Calculator'!$F$10),K111*'New Loan Calculator'!$F$11/12,IF(K111&lt;0,0,K111)*Rate/12))</f>
        <v>13666.041461539107</v>
      </c>
      <c r="J112" s="1">
        <f t="shared" si="5"/>
        <v>17824.366993216827</v>
      </c>
      <c r="K112" s="1">
        <f>IF(AND(H112&lt;&gt;0,H112&lt;EMI),0,IF(G112="","",IF(OR(G112='New Loan Calculator'!$F$10),K111*(1+'New Loan Calculator'!$F$12)+'New Loan Calculator'!$F$13,IF(K111&lt;=0,0,K111-J112))))</f>
        <v>2324925.5978420586</v>
      </c>
      <c r="L112" s="25"/>
    </row>
    <row r="113" spans="6:12" ht="15.75">
      <c r="F113" s="25"/>
      <c r="G113" s="30">
        <f t="shared" si="3"/>
        <v>110</v>
      </c>
      <c r="H113" s="1">
        <f t="shared" si="4"/>
        <v>31490.408454755932</v>
      </c>
      <c r="I113" s="1">
        <f>IF(G113="","",IF(OR(G113='New Loan Calculator'!$F$10,G113&gt;'New Loan Calculator'!$F$10),K112*'New Loan Calculator'!$F$11/12,IF(K112&lt;0,0,K112)*Rate/12))</f>
        <v>13562.06598741201</v>
      </c>
      <c r="J113" s="1">
        <f t="shared" si="5"/>
        <v>17928.342467343922</v>
      </c>
      <c r="K113" s="1">
        <f>IF(AND(H113&lt;&gt;0,H113&lt;EMI),0,IF(G113="","",IF(OR(G113='New Loan Calculator'!$F$10),K112*(1+'New Loan Calculator'!$F$12)+'New Loan Calculator'!$F$13,IF(K112&lt;=0,0,K112-J113))))</f>
        <v>2306997.2553747147</v>
      </c>
      <c r="L113" s="25"/>
    </row>
    <row r="114" spans="6:12" ht="15.75">
      <c r="F114" s="25"/>
      <c r="G114" s="30">
        <f t="shared" si="3"/>
        <v>111</v>
      </c>
      <c r="H114" s="1">
        <f t="shared" si="4"/>
        <v>31490.408454755932</v>
      </c>
      <c r="I114" s="1">
        <f>IF(G114="","",IF(OR(G114='New Loan Calculator'!$F$10,G114&gt;'New Loan Calculator'!$F$10),K113*'New Loan Calculator'!$F$11/12,IF(K113&lt;0,0,K113)*Rate/12))</f>
        <v>13457.483989685838</v>
      </c>
      <c r="J114" s="1">
        <f t="shared" si="5"/>
        <v>18032.924465070093</v>
      </c>
      <c r="K114" s="1">
        <f>IF(AND(H114&lt;&gt;0,H114&lt;EMI),0,IF(G114="","",IF(OR(G114='New Loan Calculator'!$F$10),K113*(1+'New Loan Calculator'!$F$12)+'New Loan Calculator'!$F$13,IF(K113&lt;=0,0,K113-J114))))</f>
        <v>2288964.3309096447</v>
      </c>
      <c r="L114" s="25"/>
    </row>
    <row r="115" spans="6:12" ht="15.75">
      <c r="F115" s="25"/>
      <c r="G115" s="30">
        <f t="shared" si="3"/>
        <v>112</v>
      </c>
      <c r="H115" s="1">
        <f t="shared" si="4"/>
        <v>31490.408454755932</v>
      </c>
      <c r="I115" s="1">
        <f>IF(G115="","",IF(OR(G115='New Loan Calculator'!$F$10,G115&gt;'New Loan Calculator'!$F$10),K114*'New Loan Calculator'!$F$11/12,IF(K114&lt;0,0,K114)*Rate/12))</f>
        <v>13352.291930306261</v>
      </c>
      <c r="J115" s="1">
        <f t="shared" si="5"/>
        <v>18138.116524449673</v>
      </c>
      <c r="K115" s="1">
        <f>IF(AND(H115&lt;&gt;0,H115&lt;EMI),0,IF(G115="","",IF(OR(G115='New Loan Calculator'!$F$10),K114*(1+'New Loan Calculator'!$F$12)+'New Loan Calculator'!$F$13,IF(K114&lt;=0,0,K114-J115))))</f>
        <v>2270826.2143851952</v>
      </c>
      <c r="L115" s="25"/>
    </row>
    <row r="116" spans="6:12" ht="15.75">
      <c r="F116" s="25"/>
      <c r="G116" s="30">
        <f t="shared" si="3"/>
        <v>113</v>
      </c>
      <c r="H116" s="1">
        <f t="shared" si="4"/>
        <v>31490.408454755932</v>
      </c>
      <c r="I116" s="1">
        <f>IF(G116="","",IF(OR(G116='New Loan Calculator'!$F$10,G116&gt;'New Loan Calculator'!$F$10),K115*'New Loan Calculator'!$F$11/12,IF(K115&lt;0,0,K115)*Rate/12))</f>
        <v>13246.486250580305</v>
      </c>
      <c r="J116" s="1">
        <f t="shared" si="5"/>
        <v>18243.922204175629</v>
      </c>
      <c r="K116" s="1">
        <f>IF(AND(H116&lt;&gt;0,H116&lt;EMI),0,IF(G116="","",IF(OR(G116='New Loan Calculator'!$F$10),K115*(1+'New Loan Calculator'!$F$12)+'New Loan Calculator'!$F$13,IF(K115&lt;=0,0,K115-J116))))</f>
        <v>2252582.2921810197</v>
      </c>
      <c r="L116" s="25"/>
    </row>
    <row r="117" spans="6:12" ht="15.75">
      <c r="F117" s="25"/>
      <c r="G117" s="30">
        <f t="shared" si="3"/>
        <v>114</v>
      </c>
      <c r="H117" s="1">
        <f t="shared" si="4"/>
        <v>31490.408454755932</v>
      </c>
      <c r="I117" s="1">
        <f>IF(G117="","",IF(OR(G117='New Loan Calculator'!$F$10,G117&gt;'New Loan Calculator'!$F$10),K116*'New Loan Calculator'!$F$11/12,IF(K116&lt;0,0,K116)*Rate/12))</f>
        <v>13140.063371055949</v>
      </c>
      <c r="J117" s="1">
        <f t="shared" si="5"/>
        <v>18350.345083699984</v>
      </c>
      <c r="K117" s="1">
        <f>IF(AND(H117&lt;&gt;0,H117&lt;EMI),0,IF(G117="","",IF(OR(G117='New Loan Calculator'!$F$10),K116*(1+'New Loan Calculator'!$F$12)+'New Loan Calculator'!$F$13,IF(K116&lt;=0,0,K116-J117))))</f>
        <v>2234231.9470973196</v>
      </c>
      <c r="L117" s="25"/>
    </row>
    <row r="118" spans="6:12" ht="15.75">
      <c r="F118" s="25"/>
      <c r="G118" s="30">
        <f t="shared" si="3"/>
        <v>115</v>
      </c>
      <c r="H118" s="1">
        <f t="shared" si="4"/>
        <v>31490.408454755932</v>
      </c>
      <c r="I118" s="1">
        <f>IF(G118="","",IF(OR(G118='New Loan Calculator'!$F$10,G118&gt;'New Loan Calculator'!$F$10),K117*'New Loan Calculator'!$F$11/12,IF(K117&lt;0,0,K117)*Rate/12))</f>
        <v>13033.019691401032</v>
      </c>
      <c r="J118" s="1">
        <f t="shared" si="5"/>
        <v>18457.388763354902</v>
      </c>
      <c r="K118" s="1">
        <f>IF(AND(H118&lt;&gt;0,H118&lt;EMI),0,IF(G118="","",IF(OR(G118='New Loan Calculator'!$F$10),K117*(1+'New Loan Calculator'!$F$12)+'New Loan Calculator'!$F$13,IF(K117&lt;=0,0,K117-J118))))</f>
        <v>2215774.5583339646</v>
      </c>
      <c r="L118" s="25"/>
    </row>
    <row r="119" spans="6:12" ht="15.75">
      <c r="F119" s="25"/>
      <c r="G119" s="30">
        <f t="shared" si="3"/>
        <v>116</v>
      </c>
      <c r="H119" s="1">
        <f t="shared" si="4"/>
        <v>31490.408454755932</v>
      </c>
      <c r="I119" s="1">
        <f>IF(G119="","",IF(OR(G119='New Loan Calculator'!$F$10,G119&gt;'New Loan Calculator'!$F$10),K118*'New Loan Calculator'!$F$11/12,IF(K118&lt;0,0,K118)*Rate/12))</f>
        <v>12925.351590281462</v>
      </c>
      <c r="J119" s="1">
        <f t="shared" si="5"/>
        <v>18565.056864474471</v>
      </c>
      <c r="K119" s="1">
        <f>IF(AND(H119&lt;&gt;0,H119&lt;EMI),0,IF(G119="","",IF(OR(G119='New Loan Calculator'!$F$10),K118*(1+'New Loan Calculator'!$F$12)+'New Loan Calculator'!$F$13,IF(K118&lt;=0,0,K118-J119))))</f>
        <v>2197209.5014694901</v>
      </c>
      <c r="L119" s="25"/>
    </row>
    <row r="120" spans="6:12" ht="15.75">
      <c r="F120" s="25"/>
      <c r="G120" s="30">
        <f t="shared" si="3"/>
        <v>117</v>
      </c>
      <c r="H120" s="1">
        <f t="shared" si="4"/>
        <v>31490.408454755932</v>
      </c>
      <c r="I120" s="1">
        <f>IF(G120="","",IF(OR(G120='New Loan Calculator'!$F$10,G120&gt;'New Loan Calculator'!$F$10),K119*'New Loan Calculator'!$F$11/12,IF(K119&lt;0,0,K119)*Rate/12))</f>
        <v>12817.055425238694</v>
      </c>
      <c r="J120" s="1">
        <f t="shared" si="5"/>
        <v>18673.353029517239</v>
      </c>
      <c r="K120" s="1">
        <f>IF(AND(H120&lt;&gt;0,H120&lt;EMI),0,IF(G120="","",IF(OR(G120='New Loan Calculator'!$F$10),K119*(1+'New Loan Calculator'!$F$12)+'New Loan Calculator'!$F$13,IF(K119&lt;=0,0,K119-J120))))</f>
        <v>2178536.1484399727</v>
      </c>
      <c r="L120" s="25"/>
    </row>
    <row r="121" spans="6:12" ht="15.75">
      <c r="F121" s="25"/>
      <c r="G121" s="30">
        <f t="shared" si="3"/>
        <v>118</v>
      </c>
      <c r="H121" s="1">
        <f t="shared" si="4"/>
        <v>31490.408454755932</v>
      </c>
      <c r="I121" s="1">
        <f>IF(G121="","",IF(OR(G121='New Loan Calculator'!$F$10,G121&gt;'New Loan Calculator'!$F$10),K120*'New Loan Calculator'!$F$11/12,IF(K120&lt;0,0,K120)*Rate/12))</f>
        <v>12708.12753256651</v>
      </c>
      <c r="J121" s="1">
        <f t="shared" si="5"/>
        <v>18782.28092218942</v>
      </c>
      <c r="K121" s="1">
        <f>IF(AND(H121&lt;&gt;0,H121&lt;EMI),0,IF(G121="","",IF(OR(G121='New Loan Calculator'!$F$10),K120*(1+'New Loan Calculator'!$F$12)+'New Loan Calculator'!$F$13,IF(K120&lt;=0,0,K120-J121))))</f>
        <v>2159753.8675177833</v>
      </c>
      <c r="L121" s="25"/>
    </row>
    <row r="122" spans="6:12" ht="15.75">
      <c r="F122" s="25"/>
      <c r="G122" s="30">
        <f t="shared" si="3"/>
        <v>119</v>
      </c>
      <c r="H122" s="1">
        <f t="shared" si="4"/>
        <v>31490.408454755932</v>
      </c>
      <c r="I122" s="1">
        <f>IF(G122="","",IF(OR(G122='New Loan Calculator'!$F$10,G122&gt;'New Loan Calculator'!$F$10),K121*'New Loan Calculator'!$F$11/12,IF(K121&lt;0,0,K121)*Rate/12))</f>
        <v>12598.564227187069</v>
      </c>
      <c r="J122" s="1">
        <f t="shared" si="5"/>
        <v>18891.844227568865</v>
      </c>
      <c r="K122" s="1">
        <f>IF(AND(H122&lt;&gt;0,H122&lt;EMI),0,IF(G122="","",IF(OR(G122='New Loan Calculator'!$F$10),K121*(1+'New Loan Calculator'!$F$12)+'New Loan Calculator'!$F$13,IF(K121&lt;=0,0,K121-J122))))</f>
        <v>2140862.0232902146</v>
      </c>
      <c r="L122" s="25"/>
    </row>
    <row r="123" spans="6:12" ht="15.75">
      <c r="F123" s="25"/>
      <c r="G123" s="30">
        <f t="shared" si="3"/>
        <v>120</v>
      </c>
      <c r="H123" s="1">
        <f t="shared" si="4"/>
        <v>31490.408454755932</v>
      </c>
      <c r="I123" s="1">
        <f>IF(G123="","",IF(OR(G123='New Loan Calculator'!$F$10,G123&gt;'New Loan Calculator'!$F$10),K122*'New Loan Calculator'!$F$11/12,IF(K122&lt;0,0,K122)*Rate/12))</f>
        <v>12488.361802526253</v>
      </c>
      <c r="J123" s="1">
        <f t="shared" si="5"/>
        <v>19002.046652229677</v>
      </c>
      <c r="K123" s="1">
        <f>IF(AND(H123&lt;&gt;0,H123&lt;EMI),0,IF(G123="","",IF(OR(G123='New Loan Calculator'!$F$10),K122*(1+'New Loan Calculator'!$F$12)+'New Loan Calculator'!$F$13,IF(K122&lt;=0,0,K122-J123))))</f>
        <v>2121859.9766379851</v>
      </c>
      <c r="L123" s="25"/>
    </row>
    <row r="124" spans="6:12" ht="15.75">
      <c r="F124" s="25"/>
      <c r="G124" s="30">
        <f t="shared" si="3"/>
        <v>121</v>
      </c>
      <c r="H124" s="1">
        <f t="shared" si="4"/>
        <v>31490.408454755932</v>
      </c>
      <c r="I124" s="1">
        <f>IF(G124="","",IF(OR(G124='New Loan Calculator'!$F$10,G124&gt;'New Loan Calculator'!$F$10),K123*'New Loan Calculator'!$F$11/12,IF(K123&lt;0,0,K123)*Rate/12))</f>
        <v>12377.516530388248</v>
      </c>
      <c r="J124" s="1">
        <f t="shared" si="5"/>
        <v>19112.891924367686</v>
      </c>
      <c r="K124" s="1">
        <f>IF(AND(H124&lt;&gt;0,H124&lt;EMI),0,IF(G124="","",IF(OR(G124='New Loan Calculator'!$F$10),K123*(1+'New Loan Calculator'!$F$12)+'New Loan Calculator'!$F$13,IF(K123&lt;=0,0,K123-J124))))</f>
        <v>2102747.0847136173</v>
      </c>
      <c r="L124" s="25"/>
    </row>
    <row r="125" spans="6:12" ht="15.75">
      <c r="F125" s="25"/>
      <c r="G125" s="30">
        <f t="shared" si="3"/>
        <v>122</v>
      </c>
      <c r="H125" s="1">
        <f t="shared" si="4"/>
        <v>31490.408454755932</v>
      </c>
      <c r="I125" s="1">
        <f>IF(G125="","",IF(OR(G125='New Loan Calculator'!$F$10,G125&gt;'New Loan Calculator'!$F$10),K124*'New Loan Calculator'!$F$11/12,IF(K124&lt;0,0,K124)*Rate/12))</f>
        <v>12266.024660829435</v>
      </c>
      <c r="J125" s="1">
        <f t="shared" si="5"/>
        <v>19224.383793926499</v>
      </c>
      <c r="K125" s="1">
        <f>IF(AND(H125&lt;&gt;0,H125&lt;EMI),0,IF(G125="","",IF(OR(G125='New Loan Calculator'!$F$10),K124*(1+'New Loan Calculator'!$F$12)+'New Loan Calculator'!$F$13,IF(K124&lt;=0,0,K124-J125))))</f>
        <v>2083522.7009196908</v>
      </c>
      <c r="L125" s="25"/>
    </row>
    <row r="126" spans="6:12" ht="15.75">
      <c r="F126" s="25"/>
      <c r="G126" s="30">
        <f t="shared" si="3"/>
        <v>123</v>
      </c>
      <c r="H126" s="1">
        <f t="shared" si="4"/>
        <v>31490.408454755932</v>
      </c>
      <c r="I126" s="1">
        <f>IF(G126="","",IF(OR(G126='New Loan Calculator'!$F$10,G126&gt;'New Loan Calculator'!$F$10),K125*'New Loan Calculator'!$F$11/12,IF(K125&lt;0,0,K125)*Rate/12))</f>
        <v>12153.882422031531</v>
      </c>
      <c r="J126" s="1">
        <f t="shared" si="5"/>
        <v>19336.526032724403</v>
      </c>
      <c r="K126" s="1">
        <f>IF(AND(H126&lt;&gt;0,H126&lt;EMI),0,IF(G126="","",IF(OR(G126='New Loan Calculator'!$F$10),K125*(1+'New Loan Calculator'!$F$12)+'New Loan Calculator'!$F$13,IF(K125&lt;=0,0,K125-J126))))</f>
        <v>2064186.1748869664</v>
      </c>
      <c r="L126" s="25"/>
    </row>
    <row r="127" spans="6:12" ht="15.75">
      <c r="F127" s="25"/>
      <c r="G127" s="30">
        <f t="shared" si="3"/>
        <v>124</v>
      </c>
      <c r="H127" s="1">
        <f t="shared" si="4"/>
        <v>31490.408454755932</v>
      </c>
      <c r="I127" s="1">
        <f>IF(G127="","",IF(OR(G127='New Loan Calculator'!$F$10,G127&gt;'New Loan Calculator'!$F$10),K126*'New Loan Calculator'!$F$11/12,IF(K126&lt;0,0,K126)*Rate/12))</f>
        <v>12041.086020173971</v>
      </c>
      <c r="J127" s="1">
        <f t="shared" si="5"/>
        <v>19449.322434581962</v>
      </c>
      <c r="K127" s="1">
        <f>IF(AND(H127&lt;&gt;0,H127&lt;EMI),0,IF(G127="","",IF(OR(G127='New Loan Calculator'!$F$10),K126*(1+'New Loan Calculator'!$F$12)+'New Loan Calculator'!$F$13,IF(K126&lt;=0,0,K126-J127))))</f>
        <v>2044736.8524523843</v>
      </c>
      <c r="L127" s="25"/>
    </row>
    <row r="128" spans="6:12" ht="15.75">
      <c r="F128" s="25"/>
      <c r="G128" s="30">
        <f t="shared" si="3"/>
        <v>125</v>
      </c>
      <c r="H128" s="1">
        <f t="shared" si="4"/>
        <v>31490.408454755932</v>
      </c>
      <c r="I128" s="1">
        <f>IF(G128="","",IF(OR(G128='New Loan Calculator'!$F$10,G128&gt;'New Loan Calculator'!$F$10),K127*'New Loan Calculator'!$F$11/12,IF(K127&lt;0,0,K127)*Rate/12))</f>
        <v>11927.631639305577</v>
      </c>
      <c r="J128" s="1">
        <f t="shared" si="5"/>
        <v>19562.776815450357</v>
      </c>
      <c r="K128" s="1">
        <f>IF(AND(H128&lt;&gt;0,H128&lt;EMI),0,IF(G128="","",IF(OR(G128='New Loan Calculator'!$F$10),K127*(1+'New Loan Calculator'!$F$12)+'New Loan Calculator'!$F$13,IF(K127&lt;=0,0,K127-J128))))</f>
        <v>2025174.075636934</v>
      </c>
      <c r="L128" s="25"/>
    </row>
    <row r="129" spans="6:12" ht="15.75">
      <c r="F129" s="25"/>
      <c r="G129" s="30">
        <f t="shared" si="3"/>
        <v>126</v>
      </c>
      <c r="H129" s="1">
        <f t="shared" si="4"/>
        <v>31490.408454755932</v>
      </c>
      <c r="I129" s="1">
        <f>IF(G129="","",IF(OR(G129='New Loan Calculator'!$F$10,G129&gt;'New Loan Calculator'!$F$10),K128*'New Loan Calculator'!$F$11/12,IF(K128&lt;0,0,K128)*Rate/12))</f>
        <v>11813.51544121545</v>
      </c>
      <c r="J129" s="1">
        <f t="shared" si="5"/>
        <v>19676.893013540481</v>
      </c>
      <c r="K129" s="1">
        <f>IF(AND(H129&lt;&gt;0,H129&lt;EMI),0,IF(G129="","",IF(OR(G129='New Loan Calculator'!$F$10),K128*(1+'New Loan Calculator'!$F$12)+'New Loan Calculator'!$F$13,IF(K128&lt;=0,0,K128-J129))))</f>
        <v>2005497.1826233936</v>
      </c>
      <c r="L129" s="25"/>
    </row>
    <row r="130" spans="6:12" ht="15.75">
      <c r="F130" s="25"/>
      <c r="G130" s="30">
        <f t="shared" si="3"/>
        <v>127</v>
      </c>
      <c r="H130" s="1">
        <f t="shared" si="4"/>
        <v>31490.408454755932</v>
      </c>
      <c r="I130" s="1">
        <f>IF(G130="","",IF(OR(G130='New Loan Calculator'!$F$10,G130&gt;'New Loan Calculator'!$F$10),K129*'New Loan Calculator'!$F$11/12,IF(K129&lt;0,0,K129)*Rate/12))</f>
        <v>11698.733565303131</v>
      </c>
      <c r="J130" s="1">
        <f t="shared" si="5"/>
        <v>19791.674889452799</v>
      </c>
      <c r="K130" s="1">
        <f>IF(AND(H130&lt;&gt;0,H130&lt;EMI),0,IF(G130="","",IF(OR(G130='New Loan Calculator'!$F$10),K129*(1+'New Loan Calculator'!$F$12)+'New Loan Calculator'!$F$13,IF(K129&lt;=0,0,K129-J130))))</f>
        <v>1985705.5077339408</v>
      </c>
      <c r="L130" s="25"/>
    </row>
    <row r="131" spans="6:12" ht="15.75">
      <c r="F131" s="25"/>
      <c r="G131" s="30">
        <f t="shared" si="3"/>
        <v>128</v>
      </c>
      <c r="H131" s="1">
        <f t="shared" si="4"/>
        <v>31490.408454755932</v>
      </c>
      <c r="I131" s="1">
        <f>IF(G131="","",IF(OR(G131='New Loan Calculator'!$F$10,G131&gt;'New Loan Calculator'!$F$10),K130*'New Loan Calculator'!$F$11/12,IF(K130&lt;0,0,K130)*Rate/12))</f>
        <v>11583.282128447989</v>
      </c>
      <c r="J131" s="1">
        <f t="shared" si="5"/>
        <v>19907.126326307945</v>
      </c>
      <c r="K131" s="1">
        <f>IF(AND(H131&lt;&gt;0,H131&lt;EMI),0,IF(G131="","",IF(OR(G131='New Loan Calculator'!$F$10),K130*(1+'New Loan Calculator'!$F$12)+'New Loan Calculator'!$F$13,IF(K130&lt;=0,0,K130-J131))))</f>
        <v>1965798.381407633</v>
      </c>
      <c r="L131" s="25"/>
    </row>
    <row r="132" spans="6:12" ht="15.75">
      <c r="F132" s="25"/>
      <c r="G132" s="30">
        <f t="shared" si="3"/>
        <v>129</v>
      </c>
      <c r="H132" s="1">
        <f t="shared" si="4"/>
        <v>31490.408454755932</v>
      </c>
      <c r="I132" s="1">
        <f>IF(G132="","",IF(OR(G132='New Loan Calculator'!$F$10,G132&gt;'New Loan Calculator'!$F$10),K131*'New Loan Calculator'!$F$11/12,IF(K131&lt;0,0,K131)*Rate/12))</f>
        <v>11467.157224877861</v>
      </c>
      <c r="J132" s="1">
        <f t="shared" si="5"/>
        <v>20023.251229878071</v>
      </c>
      <c r="K132" s="1">
        <f>IF(AND(H132&lt;&gt;0,H132&lt;EMI),0,IF(G132="","",IF(OR(G132='New Loan Calculator'!$F$10),K131*(1+'New Loan Calculator'!$F$12)+'New Loan Calculator'!$F$13,IF(K131&lt;=0,0,K131-J132))))</f>
        <v>1945775.1301777549</v>
      </c>
      <c r="L132" s="25"/>
    </row>
    <row r="133" spans="6:12" ht="15.75">
      <c r="F133" s="25"/>
      <c r="G133" s="30">
        <f t="shared" ref="G133:G196" si="6">IF(G132="","",IF(K132=0,"",IF(K132&gt;0,G132+1,IF(G132&lt;Term*12,G132+1,""))))</f>
        <v>130</v>
      </c>
      <c r="H133" s="1">
        <f t="shared" ref="H133:H196" si="7">IF(G133="",0,IF(K132&lt;EMI,K132,IF(G133="",NA(),EMI)))</f>
        <v>31490.408454755932</v>
      </c>
      <c r="I133" s="1">
        <f>IF(G133="","",IF(OR(G133='New Loan Calculator'!$F$10,G133&gt;'New Loan Calculator'!$F$10),K132*'New Loan Calculator'!$F$11/12,IF(K132&lt;0,0,K132)*Rate/12))</f>
        <v>11350.354926036904</v>
      </c>
      <c r="J133" s="1">
        <f t="shared" ref="J133:J196" si="8">IF(G133="","",H133-I133)</f>
        <v>20140.053528719029</v>
      </c>
      <c r="K133" s="1">
        <f>IF(AND(H133&lt;&gt;0,H133&lt;EMI),0,IF(G133="","",IF(OR(G133='New Loan Calculator'!$F$10),K132*(1+'New Loan Calculator'!$F$12)+'New Loan Calculator'!$F$13,IF(K132&lt;=0,0,K132-J133))))</f>
        <v>1925635.0766490358</v>
      </c>
      <c r="L133" s="25"/>
    </row>
    <row r="134" spans="6:12" ht="15.75">
      <c r="F134" s="25"/>
      <c r="G134" s="30">
        <f t="shared" si="6"/>
        <v>131</v>
      </c>
      <c r="H134" s="1">
        <f t="shared" si="7"/>
        <v>31490.408454755932</v>
      </c>
      <c r="I134" s="1">
        <f>IF(G134="","",IF(OR(G134='New Loan Calculator'!$F$10,G134&gt;'New Loan Calculator'!$F$10),K133*'New Loan Calculator'!$F$11/12,IF(K133&lt;0,0,K133)*Rate/12))</f>
        <v>11232.871280452709</v>
      </c>
      <c r="J134" s="1">
        <f t="shared" si="8"/>
        <v>20257.537174303223</v>
      </c>
      <c r="K134" s="1">
        <f>IF(AND(H134&lt;&gt;0,H134&lt;EMI),0,IF(G134="","",IF(OR(G134='New Loan Calculator'!$F$10),K133*(1+'New Loan Calculator'!$F$12)+'New Loan Calculator'!$F$13,IF(K133&lt;=0,0,K133-J134))))</f>
        <v>1905377.5394747325</v>
      </c>
      <c r="L134" s="25"/>
    </row>
    <row r="135" spans="6:12" ht="15.75">
      <c r="F135" s="25"/>
      <c r="G135" s="30">
        <f t="shared" si="6"/>
        <v>132</v>
      </c>
      <c r="H135" s="1">
        <f t="shared" si="7"/>
        <v>31490.408454755932</v>
      </c>
      <c r="I135" s="1">
        <f>IF(G135="","",IF(OR(G135='New Loan Calculator'!$F$10,G135&gt;'New Loan Calculator'!$F$10),K134*'New Loan Calculator'!$F$11/12,IF(K134&lt;0,0,K134)*Rate/12))</f>
        <v>11114.702313602605</v>
      </c>
      <c r="J135" s="1">
        <f t="shared" si="8"/>
        <v>20375.706141153329</v>
      </c>
      <c r="K135" s="1">
        <f>IF(AND(H135&lt;&gt;0,H135&lt;EMI),0,IF(G135="","",IF(OR(G135='New Loan Calculator'!$F$10),K134*(1+'New Loan Calculator'!$F$12)+'New Loan Calculator'!$F$13,IF(K134&lt;=0,0,K134-J135))))</f>
        <v>1885001.8333335791</v>
      </c>
      <c r="L135" s="25"/>
    </row>
    <row r="136" spans="6:12" ht="15.75">
      <c r="F136" s="25"/>
      <c r="G136" s="30">
        <f t="shared" si="6"/>
        <v>133</v>
      </c>
      <c r="H136" s="1">
        <f t="shared" si="7"/>
        <v>31490.408454755932</v>
      </c>
      <c r="I136" s="1">
        <f>IF(G136="","",IF(OR(G136='New Loan Calculator'!$F$10,G136&gt;'New Loan Calculator'!$F$10),K135*'New Loan Calculator'!$F$11/12,IF(K135&lt;0,0,K135)*Rate/12))</f>
        <v>10995.844027779212</v>
      </c>
      <c r="J136" s="1">
        <f t="shared" si="8"/>
        <v>20494.564426976722</v>
      </c>
      <c r="K136" s="1">
        <f>IF(AND(H136&lt;&gt;0,H136&lt;EMI),0,IF(G136="","",IF(OR(G136='New Loan Calculator'!$F$10),K135*(1+'New Loan Calculator'!$F$12)+'New Loan Calculator'!$F$13,IF(K135&lt;=0,0,K135-J136))))</f>
        <v>1864507.2689066024</v>
      </c>
      <c r="L136" s="25"/>
    </row>
    <row r="137" spans="6:12" ht="15.75">
      <c r="F137" s="25"/>
      <c r="G137" s="30">
        <f t="shared" si="6"/>
        <v>134</v>
      </c>
      <c r="H137" s="1">
        <f t="shared" si="7"/>
        <v>31490.408454755932</v>
      </c>
      <c r="I137" s="1">
        <f>IF(G137="","",IF(OR(G137='New Loan Calculator'!$F$10,G137&gt;'New Loan Calculator'!$F$10),K136*'New Loan Calculator'!$F$11/12,IF(K136&lt;0,0,K136)*Rate/12))</f>
        <v>10876.292401955181</v>
      </c>
      <c r="J137" s="1">
        <f t="shared" si="8"/>
        <v>20614.116052800753</v>
      </c>
      <c r="K137" s="1">
        <f>IF(AND(H137&lt;&gt;0,H137&lt;EMI),0,IF(G137="","",IF(OR(G137='New Loan Calculator'!$F$10),K136*(1+'New Loan Calculator'!$F$12)+'New Loan Calculator'!$F$13,IF(K136&lt;=0,0,K136-J137))))</f>
        <v>1843893.1528538016</v>
      </c>
      <c r="L137" s="25"/>
    </row>
    <row r="138" spans="6:12" ht="15.75">
      <c r="F138" s="25"/>
      <c r="G138" s="30">
        <f t="shared" si="6"/>
        <v>135</v>
      </c>
      <c r="H138" s="1">
        <f t="shared" si="7"/>
        <v>31490.408454755932</v>
      </c>
      <c r="I138" s="1">
        <f>IF(G138="","",IF(OR(G138='New Loan Calculator'!$F$10,G138&gt;'New Loan Calculator'!$F$10),K137*'New Loan Calculator'!$F$11/12,IF(K137&lt;0,0,K137)*Rate/12))</f>
        <v>10756.043391647177</v>
      </c>
      <c r="J138" s="1">
        <f t="shared" si="8"/>
        <v>20734.365063108755</v>
      </c>
      <c r="K138" s="1">
        <f>IF(AND(H138&lt;&gt;0,H138&lt;EMI),0,IF(G138="","",IF(OR(G138='New Loan Calculator'!$F$10),K137*(1+'New Loan Calculator'!$F$12)+'New Loan Calculator'!$F$13,IF(K137&lt;=0,0,K137-J138))))</f>
        <v>1823158.7877906929</v>
      </c>
      <c r="L138" s="25"/>
    </row>
    <row r="139" spans="6:12" ht="15.75">
      <c r="F139" s="25"/>
      <c r="G139" s="30">
        <f t="shared" si="6"/>
        <v>136</v>
      </c>
      <c r="H139" s="1">
        <f t="shared" si="7"/>
        <v>31490.408454755932</v>
      </c>
      <c r="I139" s="1">
        <f>IF(G139="","",IF(OR(G139='New Loan Calculator'!$F$10,G139&gt;'New Loan Calculator'!$F$10),K138*'New Loan Calculator'!$F$11/12,IF(K138&lt;0,0,K138)*Rate/12))</f>
        <v>10635.092928779042</v>
      </c>
      <c r="J139" s="1">
        <f t="shared" si="8"/>
        <v>20855.31552597689</v>
      </c>
      <c r="K139" s="1">
        <f>IF(AND(H139&lt;&gt;0,H139&lt;EMI),0,IF(G139="","",IF(OR(G139='New Loan Calculator'!$F$10),K138*(1+'New Loan Calculator'!$F$12)+'New Loan Calculator'!$F$13,IF(K138&lt;=0,0,K138-J139))))</f>
        <v>1802303.4722647159</v>
      </c>
      <c r="L139" s="25"/>
    </row>
    <row r="140" spans="6:12" ht="15.75">
      <c r="F140" s="25"/>
      <c r="G140" s="30">
        <f t="shared" si="6"/>
        <v>137</v>
      </c>
      <c r="H140" s="1">
        <f t="shared" si="7"/>
        <v>31490.408454755932</v>
      </c>
      <c r="I140" s="1">
        <f>IF(G140="","",IF(OR(G140='New Loan Calculator'!$F$10,G140&gt;'New Loan Calculator'!$F$10),K139*'New Loan Calculator'!$F$11/12,IF(K139&lt;0,0,K139)*Rate/12))</f>
        <v>10513.436921544178</v>
      </c>
      <c r="J140" s="1">
        <f t="shared" si="8"/>
        <v>20976.971533211756</v>
      </c>
      <c r="K140" s="1">
        <f>IF(AND(H140&lt;&gt;0,H140&lt;EMI),0,IF(G140="","",IF(OR(G140='New Loan Calculator'!$F$10),K139*(1+'New Loan Calculator'!$F$12)+'New Loan Calculator'!$F$13,IF(K139&lt;=0,0,K139-J140))))</f>
        <v>1781326.5007315043</v>
      </c>
      <c r="L140" s="25"/>
    </row>
    <row r="141" spans="6:12" ht="15.75">
      <c r="F141" s="25"/>
      <c r="G141" s="30">
        <f t="shared" si="6"/>
        <v>138</v>
      </c>
      <c r="H141" s="1">
        <f t="shared" si="7"/>
        <v>31490.408454755932</v>
      </c>
      <c r="I141" s="1">
        <f>IF(G141="","",IF(OR(G141='New Loan Calculator'!$F$10,G141&gt;'New Loan Calculator'!$F$10),K140*'New Loan Calculator'!$F$11/12,IF(K140&lt;0,0,K140)*Rate/12))</f>
        <v>10391.07125426711</v>
      </c>
      <c r="J141" s="1">
        <f t="shared" si="8"/>
        <v>21099.337200488822</v>
      </c>
      <c r="K141" s="1">
        <f>IF(AND(H141&lt;&gt;0,H141&lt;EMI),0,IF(G141="","",IF(OR(G141='New Loan Calculator'!$F$10),K140*(1+'New Loan Calculator'!$F$12)+'New Loan Calculator'!$F$13,IF(K140&lt;=0,0,K140-J141))))</f>
        <v>1760227.1635310154</v>
      </c>
      <c r="L141" s="25"/>
    </row>
    <row r="142" spans="6:12" ht="15.75">
      <c r="F142" s="25"/>
      <c r="G142" s="30">
        <f t="shared" si="6"/>
        <v>139</v>
      </c>
      <c r="H142" s="1">
        <f t="shared" si="7"/>
        <v>31490.408454755932</v>
      </c>
      <c r="I142" s="1">
        <f>IF(G142="","",IF(OR(G142='New Loan Calculator'!$F$10,G142&gt;'New Loan Calculator'!$F$10),K141*'New Loan Calculator'!$F$11/12,IF(K141&lt;0,0,K141)*Rate/12))</f>
        <v>10267.991787264256</v>
      </c>
      <c r="J142" s="1">
        <f t="shared" si="8"/>
        <v>21222.416667491678</v>
      </c>
      <c r="K142" s="1">
        <f>IF(AND(H142&lt;&gt;0,H142&lt;EMI),0,IF(G142="","",IF(OR(G142='New Loan Calculator'!$F$10),K141*(1+'New Loan Calculator'!$F$12)+'New Loan Calculator'!$F$13,IF(K141&lt;=0,0,K141-J142))))</f>
        <v>1739004.7468635237</v>
      </c>
      <c r="L142" s="25"/>
    </row>
    <row r="143" spans="6:12" ht="15.75">
      <c r="F143" s="25"/>
      <c r="G143" s="30">
        <f t="shared" si="6"/>
        <v>140</v>
      </c>
      <c r="H143" s="1">
        <f t="shared" si="7"/>
        <v>31490.408454755932</v>
      </c>
      <c r="I143" s="1">
        <f>IF(G143="","",IF(OR(G143='New Loan Calculator'!$F$10,G143&gt;'New Loan Calculator'!$F$10),K142*'New Loan Calculator'!$F$11/12,IF(K142&lt;0,0,K142)*Rate/12))</f>
        <v>10144.194356703889</v>
      </c>
      <c r="J143" s="1">
        <f t="shared" si="8"/>
        <v>21346.214098052042</v>
      </c>
      <c r="K143" s="1">
        <f>IF(AND(H143&lt;&gt;0,H143&lt;EMI),0,IF(G143="","",IF(OR(G143='New Loan Calculator'!$F$10),K142*(1+'New Loan Calculator'!$F$12)+'New Loan Calculator'!$F$13,IF(K142&lt;=0,0,K142-J143))))</f>
        <v>1717658.5327654716</v>
      </c>
      <c r="L143" s="25"/>
    </row>
    <row r="144" spans="6:12" ht="15.75">
      <c r="F144" s="25"/>
      <c r="G144" s="30">
        <f t="shared" si="6"/>
        <v>141</v>
      </c>
      <c r="H144" s="1">
        <f t="shared" si="7"/>
        <v>31490.408454755932</v>
      </c>
      <c r="I144" s="1">
        <f>IF(G144="","",IF(OR(G144='New Loan Calculator'!$F$10,G144&gt;'New Loan Calculator'!$F$10),K143*'New Loan Calculator'!$F$11/12,IF(K143&lt;0,0,K143)*Rate/12))</f>
        <v>10019.674774465251</v>
      </c>
      <c r="J144" s="1">
        <f t="shared" si="8"/>
        <v>21470.733680290679</v>
      </c>
      <c r="K144" s="1">
        <f>IF(AND(H144&lt;&gt;0,H144&lt;EMI),0,IF(G144="","",IF(OR(G144='New Loan Calculator'!$F$10),K143*(1+'New Loan Calculator'!$F$12)+'New Loan Calculator'!$F$13,IF(K143&lt;=0,0,K143-J144))))</f>
        <v>1696187.799085181</v>
      </c>
      <c r="L144" s="25"/>
    </row>
    <row r="145" spans="6:12" ht="15.75">
      <c r="F145" s="25"/>
      <c r="G145" s="30">
        <f t="shared" si="6"/>
        <v>142</v>
      </c>
      <c r="H145" s="1">
        <f t="shared" si="7"/>
        <v>31490.408454755932</v>
      </c>
      <c r="I145" s="1">
        <f>IF(G145="","",IF(OR(G145='New Loan Calculator'!$F$10,G145&gt;'New Loan Calculator'!$F$10),K144*'New Loan Calculator'!$F$11/12,IF(K144&lt;0,0,K144)*Rate/12))</f>
        <v>9894.4288279968896</v>
      </c>
      <c r="J145" s="1">
        <f t="shared" si="8"/>
        <v>21595.979626759043</v>
      </c>
      <c r="K145" s="1">
        <f>IF(AND(H145&lt;&gt;0,H145&lt;EMI),0,IF(G145="","",IF(OR(G145='New Loan Calculator'!$F$10),K144*(1+'New Loan Calculator'!$F$12)+'New Loan Calculator'!$F$13,IF(K144&lt;=0,0,K144-J145))))</f>
        <v>1674591.819458422</v>
      </c>
      <c r="L145" s="25"/>
    </row>
    <row r="146" spans="6:12" ht="15.75">
      <c r="F146" s="25"/>
      <c r="G146" s="30">
        <f t="shared" si="6"/>
        <v>143</v>
      </c>
      <c r="H146" s="1">
        <f t="shared" si="7"/>
        <v>31490.408454755932</v>
      </c>
      <c r="I146" s="1">
        <f>IF(G146="","",IF(OR(G146='New Loan Calculator'!$F$10,G146&gt;'New Loan Calculator'!$F$10),K145*'New Loan Calculator'!$F$11/12,IF(K145&lt;0,0,K145)*Rate/12))</f>
        <v>9768.4522801741296</v>
      </c>
      <c r="J146" s="1">
        <f t="shared" si="8"/>
        <v>21721.956174581803</v>
      </c>
      <c r="K146" s="1">
        <f>IF(AND(H146&lt;&gt;0,H146&lt;EMI),0,IF(G146="","",IF(OR(G146='New Loan Calculator'!$F$10),K145*(1+'New Loan Calculator'!$F$12)+'New Loan Calculator'!$F$13,IF(K145&lt;=0,0,K145-J146))))</f>
        <v>1652869.8632838402</v>
      </c>
      <c r="L146" s="25"/>
    </row>
    <row r="147" spans="6:12" ht="15.75">
      <c r="F147" s="25"/>
      <c r="G147" s="30">
        <f t="shared" si="6"/>
        <v>144</v>
      </c>
      <c r="H147" s="1">
        <f t="shared" si="7"/>
        <v>31490.408454755932</v>
      </c>
      <c r="I147" s="1">
        <f>IF(G147="","",IF(OR(G147='New Loan Calculator'!$F$10,G147&gt;'New Loan Calculator'!$F$10),K146*'New Loan Calculator'!$F$11/12,IF(K146&lt;0,0,K146)*Rate/12))</f>
        <v>9641.7408691557357</v>
      </c>
      <c r="J147" s="1">
        <f t="shared" si="8"/>
        <v>21848.667585600197</v>
      </c>
      <c r="K147" s="1">
        <f>IF(AND(H147&lt;&gt;0,H147&lt;EMI),0,IF(G147="","",IF(OR(G147='New Loan Calculator'!$F$10),K146*(1+'New Loan Calculator'!$F$12)+'New Loan Calculator'!$F$13,IF(K146&lt;=0,0,K146-J147))))</f>
        <v>1631021.1956982401</v>
      </c>
      <c r="L147" s="25"/>
    </row>
    <row r="148" spans="6:12" ht="15.75">
      <c r="F148" s="25"/>
      <c r="G148" s="30">
        <f t="shared" si="6"/>
        <v>145</v>
      </c>
      <c r="H148" s="1">
        <f t="shared" si="7"/>
        <v>31490.408454755932</v>
      </c>
      <c r="I148" s="1">
        <f>IF(G148="","",IF(OR(G148='New Loan Calculator'!$F$10,G148&gt;'New Loan Calculator'!$F$10),K147*'New Loan Calculator'!$F$11/12,IF(K147&lt;0,0,K147)*Rate/12))</f>
        <v>9514.2903082397352</v>
      </c>
      <c r="J148" s="1">
        <f t="shared" si="8"/>
        <v>21976.118146516197</v>
      </c>
      <c r="K148" s="1">
        <f>IF(AND(H148&lt;&gt;0,H148&lt;EMI),0,IF(G148="","",IF(OR(G148='New Loan Calculator'!$F$10),K147*(1+'New Loan Calculator'!$F$12)+'New Loan Calculator'!$F$13,IF(K147&lt;=0,0,K147-J148))))</f>
        <v>1609045.0775517239</v>
      </c>
      <c r="L148" s="25"/>
    </row>
    <row r="149" spans="6:12" ht="15.75">
      <c r="F149" s="25"/>
      <c r="G149" s="30">
        <f t="shared" si="6"/>
        <v>146</v>
      </c>
      <c r="H149" s="1">
        <f t="shared" si="7"/>
        <v>31490.408454755932</v>
      </c>
      <c r="I149" s="1">
        <f>IF(G149="","",IF(OR(G149='New Loan Calculator'!$F$10,G149&gt;'New Loan Calculator'!$F$10),K148*'New Loan Calculator'!$F$11/12,IF(K148&lt;0,0,K148)*Rate/12))</f>
        <v>9386.0962857183895</v>
      </c>
      <c r="J149" s="1">
        <f t="shared" si="8"/>
        <v>22104.312169037541</v>
      </c>
      <c r="K149" s="1">
        <f>IF(AND(H149&lt;&gt;0,H149&lt;EMI),0,IF(G149="","",IF(OR(G149='New Loan Calculator'!$F$10),K148*(1+'New Loan Calculator'!$F$12)+'New Loan Calculator'!$F$13,IF(K148&lt;=0,0,K148-J149))))</f>
        <v>1586940.7653826864</v>
      </c>
      <c r="L149" s="25"/>
    </row>
    <row r="150" spans="6:12" ht="15.75">
      <c r="F150" s="25"/>
      <c r="G150" s="30">
        <f t="shared" si="6"/>
        <v>147</v>
      </c>
      <c r="H150" s="1">
        <f t="shared" si="7"/>
        <v>31490.408454755932</v>
      </c>
      <c r="I150" s="1">
        <f>IF(G150="","",IF(OR(G150='New Loan Calculator'!$F$10,G150&gt;'New Loan Calculator'!$F$10),K149*'New Loan Calculator'!$F$11/12,IF(K149&lt;0,0,K149)*Rate/12))</f>
        <v>9257.1544647323371</v>
      </c>
      <c r="J150" s="1">
        <f t="shared" si="8"/>
        <v>22233.253990023593</v>
      </c>
      <c r="K150" s="1">
        <f>IF(AND(H150&lt;&gt;0,H150&lt;EMI),0,IF(G150="","",IF(OR(G150='New Loan Calculator'!$F$10),K149*(1+'New Loan Calculator'!$F$12)+'New Loan Calculator'!$F$13,IF(K149&lt;=0,0,K149-J150))))</f>
        <v>1564707.5113926628</v>
      </c>
      <c r="L150" s="25"/>
    </row>
    <row r="151" spans="6:12" ht="15.75">
      <c r="F151" s="25"/>
      <c r="G151" s="30">
        <f t="shared" si="6"/>
        <v>148</v>
      </c>
      <c r="H151" s="1">
        <f t="shared" si="7"/>
        <v>31490.408454755932</v>
      </c>
      <c r="I151" s="1">
        <f>IF(G151="","",IF(OR(G151='New Loan Calculator'!$F$10,G151&gt;'New Loan Calculator'!$F$10),K150*'New Loan Calculator'!$F$11/12,IF(K150&lt;0,0,K150)*Rate/12))</f>
        <v>9127.4604831238667</v>
      </c>
      <c r="J151" s="1">
        <f t="shared" si="8"/>
        <v>22362.947971632064</v>
      </c>
      <c r="K151" s="1">
        <f>IF(AND(H151&lt;&gt;0,H151&lt;EMI),0,IF(G151="","",IF(OR(G151='New Loan Calculator'!$F$10),K150*(1+'New Loan Calculator'!$F$12)+'New Loan Calculator'!$F$13,IF(K150&lt;=0,0,K150-J151))))</f>
        <v>1542344.5634210308</v>
      </c>
      <c r="L151" s="25"/>
    </row>
    <row r="152" spans="6:12" ht="15.75">
      <c r="F152" s="25"/>
      <c r="G152" s="30">
        <f t="shared" si="6"/>
        <v>149</v>
      </c>
      <c r="H152" s="1">
        <f t="shared" si="7"/>
        <v>31490.408454755932</v>
      </c>
      <c r="I152" s="1">
        <f>IF(G152="","",IF(OR(G152='New Loan Calculator'!$F$10,G152&gt;'New Loan Calculator'!$F$10),K151*'New Loan Calculator'!$F$11/12,IF(K151&lt;0,0,K151)*Rate/12))</f>
        <v>8997.0099532893473</v>
      </c>
      <c r="J152" s="1">
        <f t="shared" si="8"/>
        <v>22493.398501466585</v>
      </c>
      <c r="K152" s="1">
        <f>IF(AND(H152&lt;&gt;0,H152&lt;EMI),0,IF(G152="","",IF(OR(G152='New Loan Calculator'!$F$10),K151*(1+'New Loan Calculator'!$F$12)+'New Loan Calculator'!$F$13,IF(K151&lt;=0,0,K151-J152))))</f>
        <v>1519851.1649195643</v>
      </c>
      <c r="L152" s="25"/>
    </row>
    <row r="153" spans="6:12" ht="15.75">
      <c r="F153" s="25"/>
      <c r="G153" s="30">
        <f t="shared" si="6"/>
        <v>150</v>
      </c>
      <c r="H153" s="1">
        <f t="shared" si="7"/>
        <v>31490.408454755932</v>
      </c>
      <c r="I153" s="1">
        <f>IF(G153="","",IF(OR(G153='New Loan Calculator'!$F$10,G153&gt;'New Loan Calculator'!$F$10),K152*'New Loan Calculator'!$F$11/12,IF(K152&lt;0,0,K152)*Rate/12))</f>
        <v>8865.7984620307925</v>
      </c>
      <c r="J153" s="1">
        <f t="shared" si="8"/>
        <v>22624.609992725142</v>
      </c>
      <c r="K153" s="1">
        <f>IF(AND(H153&lt;&gt;0,H153&lt;EMI),0,IF(G153="","",IF(OR(G153='New Loan Calculator'!$F$10),K152*(1+'New Loan Calculator'!$F$12)+'New Loan Calculator'!$F$13,IF(K152&lt;=0,0,K152-J153))))</f>
        <v>1497226.5549268392</v>
      </c>
      <c r="L153" s="25"/>
    </row>
    <row r="154" spans="6:12" ht="15.75">
      <c r="F154" s="25"/>
      <c r="G154" s="30">
        <f t="shared" si="6"/>
        <v>151</v>
      </c>
      <c r="H154" s="1">
        <f t="shared" si="7"/>
        <v>31490.408454755932</v>
      </c>
      <c r="I154" s="1">
        <f>IF(G154="","",IF(OR(G154='New Loan Calculator'!$F$10,G154&gt;'New Loan Calculator'!$F$10),K153*'New Loan Calculator'!$F$11/12,IF(K153&lt;0,0,K153)*Rate/12))</f>
        <v>8733.8215704065624</v>
      </c>
      <c r="J154" s="1">
        <f t="shared" si="8"/>
        <v>22756.58688434937</v>
      </c>
      <c r="K154" s="1">
        <f>IF(AND(H154&lt;&gt;0,H154&lt;EMI),0,IF(G154="","",IF(OR(G154='New Loan Calculator'!$F$10),K153*(1+'New Loan Calculator'!$F$12)+'New Loan Calculator'!$F$13,IF(K153&lt;=0,0,K153-J154))))</f>
        <v>1474469.9680424898</v>
      </c>
      <c r="L154" s="25"/>
    </row>
    <row r="155" spans="6:12" ht="15.75">
      <c r="F155" s="25"/>
      <c r="G155" s="30">
        <f t="shared" si="6"/>
        <v>152</v>
      </c>
      <c r="H155" s="1">
        <f t="shared" si="7"/>
        <v>31490.408454755932</v>
      </c>
      <c r="I155" s="1">
        <f>IF(G155="","",IF(OR(G155='New Loan Calculator'!$F$10,G155&gt;'New Loan Calculator'!$F$10),K154*'New Loan Calculator'!$F$11/12,IF(K154&lt;0,0,K154)*Rate/12))</f>
        <v>8601.0748135811918</v>
      </c>
      <c r="J155" s="1">
        <f t="shared" si="8"/>
        <v>22889.33364117474</v>
      </c>
      <c r="K155" s="1">
        <f>IF(AND(H155&lt;&gt;0,H155&lt;EMI),0,IF(G155="","",IF(OR(G155='New Loan Calculator'!$F$10),K154*(1+'New Loan Calculator'!$F$12)+'New Loan Calculator'!$F$13,IF(K154&lt;=0,0,K154-J155))))</f>
        <v>1451580.6344013151</v>
      </c>
      <c r="L155" s="25"/>
    </row>
    <row r="156" spans="6:12" ht="15.75">
      <c r="F156" s="25"/>
      <c r="G156" s="30">
        <f t="shared" si="6"/>
        <v>153</v>
      </c>
      <c r="H156" s="1">
        <f t="shared" si="7"/>
        <v>31490.408454755932</v>
      </c>
      <c r="I156" s="1">
        <f>IF(G156="","",IF(OR(G156='New Loan Calculator'!$F$10,G156&gt;'New Loan Calculator'!$F$10),K155*'New Loan Calculator'!$F$11/12,IF(K155&lt;0,0,K155)*Rate/12))</f>
        <v>8467.553700674338</v>
      </c>
      <c r="J156" s="1">
        <f t="shared" si="8"/>
        <v>23022.854754081593</v>
      </c>
      <c r="K156" s="1">
        <f>IF(AND(H156&lt;&gt;0,H156&lt;EMI),0,IF(G156="","",IF(OR(G156='New Loan Calculator'!$F$10),K155*(1+'New Loan Calculator'!$F$12)+'New Loan Calculator'!$F$13,IF(K155&lt;=0,0,K155-J156))))</f>
        <v>1428557.7796472334</v>
      </c>
      <c r="L156" s="25"/>
    </row>
    <row r="157" spans="6:12" ht="15.75">
      <c r="F157" s="25"/>
      <c r="G157" s="30">
        <f t="shared" si="6"/>
        <v>154</v>
      </c>
      <c r="H157" s="1">
        <f t="shared" si="7"/>
        <v>31490.408454755932</v>
      </c>
      <c r="I157" s="1">
        <f>IF(G157="","",IF(OR(G157='New Loan Calculator'!$F$10,G157&gt;'New Loan Calculator'!$F$10),K156*'New Loan Calculator'!$F$11/12,IF(K156&lt;0,0,K156)*Rate/12))</f>
        <v>8333.2537146088634</v>
      </c>
      <c r="J157" s="1">
        <f t="shared" si="8"/>
        <v>23157.154740147067</v>
      </c>
      <c r="K157" s="1">
        <f>IF(AND(H157&lt;&gt;0,H157&lt;EMI),0,IF(G157="","",IF(OR(G157='New Loan Calculator'!$F$10),K156*(1+'New Loan Calculator'!$F$12)+'New Loan Calculator'!$F$13,IF(K156&lt;=0,0,K156-J157))))</f>
        <v>1405400.6249070864</v>
      </c>
      <c r="L157" s="25"/>
    </row>
    <row r="158" spans="6:12" ht="15.75">
      <c r="F158" s="25"/>
      <c r="G158" s="30">
        <f t="shared" si="6"/>
        <v>155</v>
      </c>
      <c r="H158" s="1">
        <f t="shared" si="7"/>
        <v>31490.408454755932</v>
      </c>
      <c r="I158" s="1">
        <f>IF(G158="","",IF(OR(G158='New Loan Calculator'!$F$10,G158&gt;'New Loan Calculator'!$F$10),K157*'New Loan Calculator'!$F$11/12,IF(K157&lt;0,0,K157)*Rate/12))</f>
        <v>8198.1703119580052</v>
      </c>
      <c r="J158" s="1">
        <f t="shared" si="8"/>
        <v>23292.238142797927</v>
      </c>
      <c r="K158" s="1">
        <f>IF(AND(H158&lt;&gt;0,H158&lt;EMI),0,IF(G158="","",IF(OR(G158='New Loan Calculator'!$F$10),K157*(1+'New Loan Calculator'!$F$12)+'New Loan Calculator'!$F$13,IF(K157&lt;=0,0,K157-J158))))</f>
        <v>1382108.3867642884</v>
      </c>
      <c r="L158" s="25"/>
    </row>
    <row r="159" spans="6:12" ht="15.75">
      <c r="F159" s="25"/>
      <c r="G159" s="30">
        <f t="shared" si="6"/>
        <v>156</v>
      </c>
      <c r="H159" s="1">
        <f t="shared" si="7"/>
        <v>31490.408454755932</v>
      </c>
      <c r="I159" s="1">
        <f>IF(G159="","",IF(OR(G159='New Loan Calculator'!$F$10,G159&gt;'New Loan Calculator'!$F$10),K158*'New Loan Calculator'!$F$11/12,IF(K158&lt;0,0,K158)*Rate/12))</f>
        <v>8062.2989227916833</v>
      </c>
      <c r="J159" s="1">
        <f t="shared" si="8"/>
        <v>23428.109531964248</v>
      </c>
      <c r="K159" s="1">
        <f>IF(AND(H159&lt;&gt;0,H159&lt;EMI),0,IF(G159="","",IF(OR(G159='New Loan Calculator'!$F$10),K158*(1+'New Loan Calculator'!$F$12)+'New Loan Calculator'!$F$13,IF(K158&lt;=0,0,K158-J159))))</f>
        <v>1358680.2772323242</v>
      </c>
      <c r="L159" s="25"/>
    </row>
    <row r="160" spans="6:12" ht="15.75">
      <c r="F160" s="25"/>
      <c r="G160" s="30">
        <f t="shared" si="6"/>
        <v>157</v>
      </c>
      <c r="H160" s="1">
        <f t="shared" si="7"/>
        <v>31490.408454755932</v>
      </c>
      <c r="I160" s="1">
        <f>IF(G160="","",IF(OR(G160='New Loan Calculator'!$F$10,G160&gt;'New Loan Calculator'!$F$10),K159*'New Loan Calculator'!$F$11/12,IF(K159&lt;0,0,K159)*Rate/12))</f>
        <v>7925.6349505218923</v>
      </c>
      <c r="J160" s="1">
        <f t="shared" si="8"/>
        <v>23564.773504234039</v>
      </c>
      <c r="K160" s="1">
        <f>IF(AND(H160&lt;&gt;0,H160&lt;EMI),0,IF(G160="","",IF(OR(G160='New Loan Calculator'!$F$10),K159*(1+'New Loan Calculator'!$F$12)+'New Loan Calculator'!$F$13,IF(K159&lt;=0,0,K159-J160))))</f>
        <v>1335115.5037280901</v>
      </c>
      <c r="L160" s="25"/>
    </row>
    <row r="161" spans="6:12" ht="15.75">
      <c r="F161" s="25"/>
      <c r="G161" s="30">
        <f t="shared" si="6"/>
        <v>158</v>
      </c>
      <c r="H161" s="1">
        <f t="shared" si="7"/>
        <v>31490.408454755932</v>
      </c>
      <c r="I161" s="1">
        <f>IF(G161="","",IF(OR(G161='New Loan Calculator'!$F$10,G161&gt;'New Loan Calculator'!$F$10),K160*'New Loan Calculator'!$F$11/12,IF(K160&lt;0,0,K160)*Rate/12))</f>
        <v>7788.1737717471924</v>
      </c>
      <c r="J161" s="1">
        <f t="shared" si="8"/>
        <v>23702.234683008741</v>
      </c>
      <c r="K161" s="1">
        <f>IF(AND(H161&lt;&gt;0,H161&lt;EMI),0,IF(G161="","",IF(OR(G161='New Loan Calculator'!$F$10),K160*(1+'New Loan Calculator'!$F$12)+'New Loan Calculator'!$F$13,IF(K160&lt;=0,0,K160-J161))))</f>
        <v>1311413.2690450815</v>
      </c>
      <c r="L161" s="25"/>
    </row>
    <row r="162" spans="6:12" ht="15.75">
      <c r="F162" s="25"/>
      <c r="G162" s="30">
        <f t="shared" si="6"/>
        <v>159</v>
      </c>
      <c r="H162" s="1">
        <f t="shared" si="7"/>
        <v>31490.408454755932</v>
      </c>
      <c r="I162" s="1">
        <f>IF(G162="","",IF(OR(G162='New Loan Calculator'!$F$10,G162&gt;'New Loan Calculator'!$F$10),K161*'New Loan Calculator'!$F$11/12,IF(K161&lt;0,0,K161)*Rate/12))</f>
        <v>7649.9107360963089</v>
      </c>
      <c r="J162" s="1">
        <f t="shared" si="8"/>
        <v>23840.497718659622</v>
      </c>
      <c r="K162" s="1">
        <f>IF(AND(H162&lt;&gt;0,H162&lt;EMI),0,IF(G162="","",IF(OR(G162='New Loan Calculator'!$F$10),K161*(1+'New Loan Calculator'!$F$12)+'New Loan Calculator'!$F$13,IF(K161&lt;=0,0,K161-J162))))</f>
        <v>1287572.7713264218</v>
      </c>
      <c r="L162" s="25"/>
    </row>
    <row r="163" spans="6:12" ht="15.75">
      <c r="F163" s="25"/>
      <c r="G163" s="30">
        <f t="shared" si="6"/>
        <v>160</v>
      </c>
      <c r="H163" s="1">
        <f t="shared" si="7"/>
        <v>31490.408454755932</v>
      </c>
      <c r="I163" s="1">
        <f>IF(G163="","",IF(OR(G163='New Loan Calculator'!$F$10,G163&gt;'New Loan Calculator'!$F$10),K162*'New Loan Calculator'!$F$11/12,IF(K162&lt;0,0,K162)*Rate/12))</f>
        <v>7510.8411660707943</v>
      </c>
      <c r="J163" s="1">
        <f t="shared" si="8"/>
        <v>23979.567288685139</v>
      </c>
      <c r="K163" s="1">
        <f>IF(AND(H163&lt;&gt;0,H163&lt;EMI),0,IF(G163="","",IF(OR(G163='New Loan Calculator'!$F$10),K162*(1+'New Loan Calculator'!$F$12)+'New Loan Calculator'!$F$13,IF(K162&lt;=0,0,K162-J163))))</f>
        <v>1263593.2040377366</v>
      </c>
      <c r="L163" s="25"/>
    </row>
    <row r="164" spans="6:12" ht="15.75">
      <c r="F164" s="25"/>
      <c r="G164" s="30">
        <f t="shared" si="6"/>
        <v>161</v>
      </c>
      <c r="H164" s="1">
        <f t="shared" si="7"/>
        <v>31490.408454755932</v>
      </c>
      <c r="I164" s="1">
        <f>IF(G164="","",IF(OR(G164='New Loan Calculator'!$F$10,G164&gt;'New Loan Calculator'!$F$10),K163*'New Loan Calculator'!$F$11/12,IF(K163&lt;0,0,K163)*Rate/12))</f>
        <v>7370.9603568867979</v>
      </c>
      <c r="J164" s="1">
        <f t="shared" si="8"/>
        <v>24119.448097869135</v>
      </c>
      <c r="K164" s="1">
        <f>IF(AND(H164&lt;&gt;0,H164&lt;EMI),0,IF(G164="","",IF(OR(G164='New Loan Calculator'!$F$10),K163*(1+'New Loan Calculator'!$F$12)+'New Loan Calculator'!$F$13,IF(K163&lt;=0,0,K163-J164))))</f>
        <v>1239473.7559398676</v>
      </c>
      <c r="L164" s="25"/>
    </row>
    <row r="165" spans="6:12" ht="15.75">
      <c r="F165" s="25"/>
      <c r="G165" s="30">
        <f t="shared" si="6"/>
        <v>162</v>
      </c>
      <c r="H165" s="1">
        <f t="shared" si="7"/>
        <v>31490.408454755932</v>
      </c>
      <c r="I165" s="1">
        <f>IF(G165="","",IF(OR(G165='New Loan Calculator'!$F$10,G165&gt;'New Loan Calculator'!$F$10),K164*'New Loan Calculator'!$F$11/12,IF(K164&lt;0,0,K164)*Rate/12))</f>
        <v>7230.2635763158951</v>
      </c>
      <c r="J165" s="1">
        <f t="shared" si="8"/>
        <v>24260.144878440038</v>
      </c>
      <c r="K165" s="1">
        <f>IF(AND(H165&lt;&gt;0,H165&lt;EMI),0,IF(G165="","",IF(OR(G165='New Loan Calculator'!$F$10),K164*(1+'New Loan Calculator'!$F$12)+'New Loan Calculator'!$F$13,IF(K164&lt;=0,0,K164-J165))))</f>
        <v>1215213.6110614275</v>
      </c>
      <c r="L165" s="25"/>
    </row>
    <row r="166" spans="6:12" ht="15.75">
      <c r="F166" s="25"/>
      <c r="G166" s="30">
        <f t="shared" si="6"/>
        <v>163</v>
      </c>
      <c r="H166" s="1">
        <f t="shared" si="7"/>
        <v>31490.408454755932</v>
      </c>
      <c r="I166" s="1">
        <f>IF(G166="","",IF(OR(G166='New Loan Calculator'!$F$10,G166&gt;'New Loan Calculator'!$F$10),K165*'New Loan Calculator'!$F$11/12,IF(K165&lt;0,0,K165)*Rate/12))</f>
        <v>7088.7460645249948</v>
      </c>
      <c r="J166" s="1">
        <f t="shared" si="8"/>
        <v>24401.662390230937</v>
      </c>
      <c r="K166" s="1">
        <f>IF(AND(H166&lt;&gt;0,H166&lt;EMI),0,IF(G166="","",IF(OR(G166='New Loan Calculator'!$F$10),K165*(1+'New Loan Calculator'!$F$12)+'New Loan Calculator'!$F$13,IF(K165&lt;=0,0,K165-J166))))</f>
        <v>1190811.9486711966</v>
      </c>
      <c r="L166" s="25"/>
    </row>
    <row r="167" spans="6:12" ht="15.75">
      <c r="F167" s="25"/>
      <c r="G167" s="30">
        <f t="shared" si="6"/>
        <v>164</v>
      </c>
      <c r="H167" s="1">
        <f t="shared" si="7"/>
        <v>31490.408454755932</v>
      </c>
      <c r="I167" s="1">
        <f>IF(G167="","",IF(OR(G167='New Loan Calculator'!$F$10,G167&gt;'New Loan Calculator'!$F$10),K166*'New Loan Calculator'!$F$11/12,IF(K166&lt;0,0,K166)*Rate/12))</f>
        <v>6946.4030339153142</v>
      </c>
      <c r="J167" s="1">
        <f t="shared" si="8"/>
        <v>24544.005420840618</v>
      </c>
      <c r="K167" s="1">
        <f>IF(AND(H167&lt;&gt;0,H167&lt;EMI),0,IF(G167="","",IF(OR(G167='New Loan Calculator'!$F$10),K166*(1+'New Loan Calculator'!$F$12)+'New Loan Calculator'!$F$13,IF(K166&lt;=0,0,K166-J167))))</f>
        <v>1166267.943250356</v>
      </c>
      <c r="L167" s="25"/>
    </row>
    <row r="168" spans="6:12" ht="15.75">
      <c r="F168" s="25"/>
      <c r="G168" s="30">
        <f t="shared" si="6"/>
        <v>165</v>
      </c>
      <c r="H168" s="1">
        <f t="shared" si="7"/>
        <v>31490.408454755932</v>
      </c>
      <c r="I168" s="1">
        <f>IF(G168="","",IF(OR(G168='New Loan Calculator'!$F$10,G168&gt;'New Loan Calculator'!$F$10),K167*'New Loan Calculator'!$F$11/12,IF(K167&lt;0,0,K167)*Rate/12))</f>
        <v>6803.2296689604109</v>
      </c>
      <c r="J168" s="1">
        <f t="shared" si="8"/>
        <v>24687.178785795521</v>
      </c>
      <c r="K168" s="1">
        <f>IF(AND(H168&lt;&gt;0,H168&lt;EMI),0,IF(G168="","",IF(OR(G168='New Loan Calculator'!$F$10),K167*(1+'New Loan Calculator'!$F$12)+'New Loan Calculator'!$F$13,IF(K167&lt;=0,0,K167-J168))))</f>
        <v>1141580.7644645604</v>
      </c>
      <c r="L168" s="25"/>
    </row>
    <row r="169" spans="6:12" ht="15.75">
      <c r="F169" s="25"/>
      <c r="G169" s="30">
        <f t="shared" si="6"/>
        <v>166</v>
      </c>
      <c r="H169" s="1">
        <f t="shared" si="7"/>
        <v>31490.408454755932</v>
      </c>
      <c r="I169" s="1">
        <f>IF(G169="","",IF(OR(G169='New Loan Calculator'!$F$10,G169&gt;'New Loan Calculator'!$F$10),K168*'New Loan Calculator'!$F$11/12,IF(K168&lt;0,0,K168)*Rate/12))</f>
        <v>6659.2211260432696</v>
      </c>
      <c r="J169" s="1">
        <f t="shared" si="8"/>
        <v>24831.187328712662</v>
      </c>
      <c r="K169" s="1">
        <f>IF(AND(H169&lt;&gt;0,H169&lt;EMI),0,IF(G169="","",IF(OR(G169='New Loan Calculator'!$F$10),K168*(1+'New Loan Calculator'!$F$12)+'New Loan Calculator'!$F$13,IF(K168&lt;=0,0,K168-J169))))</f>
        <v>1116749.5771358479</v>
      </c>
      <c r="L169" s="25"/>
    </row>
    <row r="170" spans="6:12" ht="15.75">
      <c r="F170" s="25"/>
      <c r="G170" s="30">
        <f t="shared" si="6"/>
        <v>167</v>
      </c>
      <c r="H170" s="1">
        <f t="shared" si="7"/>
        <v>31490.408454755932</v>
      </c>
      <c r="I170" s="1">
        <f>IF(G170="","",IF(OR(G170='New Loan Calculator'!$F$10,G170&gt;'New Loan Calculator'!$F$10),K169*'New Loan Calculator'!$F$11/12,IF(K169&lt;0,0,K169)*Rate/12))</f>
        <v>6514.3725332924469</v>
      </c>
      <c r="J170" s="1">
        <f t="shared" si="8"/>
        <v>24976.035921463485</v>
      </c>
      <c r="K170" s="1">
        <f>IF(AND(H170&lt;&gt;0,H170&lt;EMI),0,IF(G170="","",IF(OR(G170='New Loan Calculator'!$F$10),K169*(1+'New Loan Calculator'!$F$12)+'New Loan Calculator'!$F$13,IF(K169&lt;=0,0,K169-J170))))</f>
        <v>1091773.5412143844</v>
      </c>
      <c r="L170" s="25"/>
    </row>
    <row r="171" spans="6:12" ht="15.75">
      <c r="F171" s="25"/>
      <c r="G171" s="30">
        <f t="shared" si="6"/>
        <v>168</v>
      </c>
      <c r="H171" s="1">
        <f t="shared" si="7"/>
        <v>31490.408454755932</v>
      </c>
      <c r="I171" s="1">
        <f>IF(G171="","",IF(OR(G171='New Loan Calculator'!$F$10,G171&gt;'New Loan Calculator'!$F$10),K170*'New Loan Calculator'!$F$11/12,IF(K170&lt;0,0,K170)*Rate/12))</f>
        <v>6368.6789904172429</v>
      </c>
      <c r="J171" s="1">
        <f t="shared" si="8"/>
        <v>25121.729464338689</v>
      </c>
      <c r="K171" s="1">
        <f>IF(AND(H171&lt;&gt;0,H171&lt;EMI),0,IF(G171="","",IF(OR(G171='New Loan Calculator'!$F$10),K170*(1+'New Loan Calculator'!$F$12)+'New Loan Calculator'!$F$13,IF(K170&lt;=0,0,K170-J171))))</f>
        <v>1066651.8117500457</v>
      </c>
      <c r="L171" s="25"/>
    </row>
    <row r="172" spans="6:12" ht="15.75">
      <c r="F172" s="25"/>
      <c r="G172" s="30">
        <f t="shared" si="6"/>
        <v>169</v>
      </c>
      <c r="H172" s="1">
        <f t="shared" si="7"/>
        <v>31490.408454755932</v>
      </c>
      <c r="I172" s="1">
        <f>IF(G172="","",IF(OR(G172='New Loan Calculator'!$F$10,G172&gt;'New Loan Calculator'!$F$10),K171*'New Loan Calculator'!$F$11/12,IF(K171&lt;0,0,K171)*Rate/12))</f>
        <v>6222.1355685419339</v>
      </c>
      <c r="J172" s="1">
        <f t="shared" si="8"/>
        <v>25268.272886213999</v>
      </c>
      <c r="K172" s="1">
        <f>IF(AND(H172&lt;&gt;0,H172&lt;EMI),0,IF(G172="","",IF(OR(G172='New Loan Calculator'!$F$10),K171*(1+'New Loan Calculator'!$F$12)+'New Loan Calculator'!$F$13,IF(K171&lt;=0,0,K171-J172))))</f>
        <v>1041383.5388638318</v>
      </c>
      <c r="L172" s="25"/>
    </row>
    <row r="173" spans="6:12" ht="15.75">
      <c r="F173" s="25"/>
      <c r="G173" s="30">
        <f t="shared" si="6"/>
        <v>170</v>
      </c>
      <c r="H173" s="1">
        <f t="shared" si="7"/>
        <v>31490.408454755932</v>
      </c>
      <c r="I173" s="1">
        <f>IF(G173="","",IF(OR(G173='New Loan Calculator'!$F$10,G173&gt;'New Loan Calculator'!$F$10),K172*'New Loan Calculator'!$F$11/12,IF(K172&lt;0,0,K172)*Rate/12))</f>
        <v>6074.7373100390187</v>
      </c>
      <c r="J173" s="1">
        <f t="shared" si="8"/>
        <v>25415.671144716915</v>
      </c>
      <c r="K173" s="1">
        <f>IF(AND(H173&lt;&gt;0,H173&lt;EMI),0,IF(G173="","",IF(OR(G173='New Loan Calculator'!$F$10),K172*(1+'New Loan Calculator'!$F$12)+'New Loan Calculator'!$F$13,IF(K172&lt;=0,0,K172-J173))))</f>
        <v>1015967.8677191149</v>
      </c>
      <c r="L173" s="25"/>
    </row>
    <row r="174" spans="6:12" ht="15.75">
      <c r="F174" s="25"/>
      <c r="G174" s="30">
        <f t="shared" si="6"/>
        <v>171</v>
      </c>
      <c r="H174" s="1">
        <f t="shared" si="7"/>
        <v>31490.408454755932</v>
      </c>
      <c r="I174" s="1">
        <f>IF(G174="","",IF(OR(G174='New Loan Calculator'!$F$10,G174&gt;'New Loan Calculator'!$F$10),K173*'New Loan Calculator'!$F$11/12,IF(K173&lt;0,0,K173)*Rate/12))</f>
        <v>5926.4792283615034</v>
      </c>
      <c r="J174" s="1">
        <f t="shared" si="8"/>
        <v>25563.92922639443</v>
      </c>
      <c r="K174" s="1">
        <f>IF(AND(H174&lt;&gt;0,H174&lt;EMI),0,IF(G174="","",IF(OR(G174='New Loan Calculator'!$F$10),K173*(1+'New Loan Calculator'!$F$12)+'New Loan Calculator'!$F$13,IF(K173&lt;=0,0,K173-J174))))</f>
        <v>990403.93849272048</v>
      </c>
      <c r="L174" s="25"/>
    </row>
    <row r="175" spans="6:12" ht="15.75">
      <c r="F175" s="25"/>
      <c r="G175" s="30">
        <f t="shared" si="6"/>
        <v>172</v>
      </c>
      <c r="H175" s="1">
        <f t="shared" si="7"/>
        <v>31490.408454755932</v>
      </c>
      <c r="I175" s="1">
        <f>IF(G175="","",IF(OR(G175='New Loan Calculator'!$F$10,G175&gt;'New Loan Calculator'!$F$10),K174*'New Loan Calculator'!$F$11/12,IF(K174&lt;0,0,K174)*Rate/12))</f>
        <v>5777.3563078742036</v>
      </c>
      <c r="J175" s="1">
        <f t="shared" si="8"/>
        <v>25713.052146881728</v>
      </c>
      <c r="K175" s="1">
        <f>IF(AND(H175&lt;&gt;0,H175&lt;EMI),0,IF(G175="","",IF(OR(G175='New Loan Calculator'!$F$10),K174*(1+'New Loan Calculator'!$F$12)+'New Loan Calculator'!$F$13,IF(K174&lt;=0,0,K174-J175))))</f>
        <v>964690.88634583878</v>
      </c>
      <c r="L175" s="25"/>
    </row>
    <row r="176" spans="6:12" ht="15.75">
      <c r="F176" s="25"/>
      <c r="G176" s="30">
        <f t="shared" si="6"/>
        <v>173</v>
      </c>
      <c r="H176" s="1">
        <f t="shared" si="7"/>
        <v>31490.408454755932</v>
      </c>
      <c r="I176" s="1">
        <f>IF(G176="","",IF(OR(G176='New Loan Calculator'!$F$10,G176&gt;'New Loan Calculator'!$F$10),K175*'New Loan Calculator'!$F$11/12,IF(K175&lt;0,0,K175)*Rate/12))</f>
        <v>5627.3635036840606</v>
      </c>
      <c r="J176" s="1">
        <f t="shared" si="8"/>
        <v>25863.044951071872</v>
      </c>
      <c r="K176" s="1">
        <f>IF(AND(H176&lt;&gt;0,H176&lt;EMI),0,IF(G176="","",IF(OR(G176='New Loan Calculator'!$F$10),K175*(1+'New Loan Calculator'!$F$12)+'New Loan Calculator'!$F$13,IF(K175&lt;=0,0,K175-J176))))</f>
        <v>938827.84139476693</v>
      </c>
      <c r="L176" s="25"/>
    </row>
    <row r="177" spans="6:12" ht="15.75">
      <c r="F177" s="25"/>
      <c r="G177" s="30">
        <f t="shared" si="6"/>
        <v>174</v>
      </c>
      <c r="H177" s="1">
        <f t="shared" si="7"/>
        <v>31490.408454755932</v>
      </c>
      <c r="I177" s="1">
        <f>IF(G177="","",IF(OR(G177='New Loan Calculator'!$F$10,G177&gt;'New Loan Calculator'!$F$10),K176*'New Loan Calculator'!$F$11/12,IF(K176&lt;0,0,K176)*Rate/12))</f>
        <v>5476.4957414694736</v>
      </c>
      <c r="J177" s="1">
        <f t="shared" si="8"/>
        <v>26013.91271328646</v>
      </c>
      <c r="K177" s="1">
        <f>IF(AND(H177&lt;&gt;0,H177&lt;EMI),0,IF(G177="","",IF(OR(G177='New Loan Calculator'!$F$10),K176*(1+'New Loan Calculator'!$F$12)+'New Loan Calculator'!$F$13,IF(K176&lt;=0,0,K176-J177))))</f>
        <v>912813.92868148047</v>
      </c>
      <c r="L177" s="25"/>
    </row>
    <row r="178" spans="6:12" ht="15.75">
      <c r="F178" s="25"/>
      <c r="G178" s="30">
        <f t="shared" si="6"/>
        <v>175</v>
      </c>
      <c r="H178" s="1">
        <f t="shared" si="7"/>
        <v>31490.408454755932</v>
      </c>
      <c r="I178" s="1">
        <f>IF(G178="","",IF(OR(G178='New Loan Calculator'!$F$10,G178&gt;'New Loan Calculator'!$F$10),K177*'New Loan Calculator'!$F$11/12,IF(K177&lt;0,0,K177)*Rate/12))</f>
        <v>5324.7479173086367</v>
      </c>
      <c r="J178" s="1">
        <f t="shared" si="8"/>
        <v>26165.660537447297</v>
      </c>
      <c r="K178" s="1">
        <f>IF(AND(H178&lt;&gt;0,H178&lt;EMI),0,IF(G178="","",IF(OR(G178='New Loan Calculator'!$F$10),K177*(1+'New Loan Calculator'!$F$12)+'New Loan Calculator'!$F$13,IF(K177&lt;=0,0,K177-J178))))</f>
        <v>886648.26814403315</v>
      </c>
      <c r="L178" s="25"/>
    </row>
    <row r="179" spans="6:12" ht="15.75">
      <c r="F179" s="25"/>
      <c r="G179" s="30">
        <f t="shared" si="6"/>
        <v>176</v>
      </c>
      <c r="H179" s="1">
        <f t="shared" si="7"/>
        <v>31490.408454755932</v>
      </c>
      <c r="I179" s="1">
        <f>IF(G179="","",IF(OR(G179='New Loan Calculator'!$F$10,G179&gt;'New Loan Calculator'!$F$10),K178*'New Loan Calculator'!$F$11/12,IF(K178&lt;0,0,K178)*Rate/12))</f>
        <v>5172.11489750686</v>
      </c>
      <c r="J179" s="1">
        <f t="shared" si="8"/>
        <v>26318.293557249071</v>
      </c>
      <c r="K179" s="1">
        <f>IF(AND(H179&lt;&gt;0,H179&lt;EMI),0,IF(G179="","",IF(OR(G179='New Loan Calculator'!$F$10),K178*(1+'New Loan Calculator'!$F$12)+'New Loan Calculator'!$F$13,IF(K178&lt;=0,0,K178-J179))))</f>
        <v>860329.97458678402</v>
      </c>
      <c r="L179" s="25"/>
    </row>
    <row r="180" spans="6:12" ht="15.75">
      <c r="F180" s="25"/>
      <c r="G180" s="30">
        <f t="shared" si="6"/>
        <v>177</v>
      </c>
      <c r="H180" s="1">
        <f t="shared" si="7"/>
        <v>31490.408454755932</v>
      </c>
      <c r="I180" s="1">
        <f>IF(G180="","",IF(OR(G180='New Loan Calculator'!$F$10,G180&gt;'New Loan Calculator'!$F$10),K179*'New Loan Calculator'!$F$11/12,IF(K179&lt;0,0,K179)*Rate/12))</f>
        <v>5018.591518422907</v>
      </c>
      <c r="J180" s="1">
        <f t="shared" si="8"/>
        <v>26471.816936333023</v>
      </c>
      <c r="K180" s="1">
        <f>IF(AND(H180&lt;&gt;0,H180&lt;EMI),0,IF(G180="","",IF(OR(G180='New Loan Calculator'!$F$10),K179*(1+'New Loan Calculator'!$F$12)+'New Loan Calculator'!$F$13,IF(K179&lt;=0,0,K179-J180))))</f>
        <v>833858.15765045094</v>
      </c>
      <c r="L180" s="25"/>
    </row>
    <row r="181" spans="6:12" ht="15.75">
      <c r="F181" s="25"/>
      <c r="G181" s="30">
        <f t="shared" si="6"/>
        <v>178</v>
      </c>
      <c r="H181" s="1">
        <f t="shared" si="7"/>
        <v>31490.408454755932</v>
      </c>
      <c r="I181" s="1">
        <f>IF(G181="","",IF(OR(G181='New Loan Calculator'!$F$10,G181&gt;'New Loan Calculator'!$F$10),K180*'New Loan Calculator'!$F$11/12,IF(K180&lt;0,0,K180)*Rate/12))</f>
        <v>4864.1725862942976</v>
      </c>
      <c r="J181" s="1">
        <f t="shared" si="8"/>
        <v>26626.235868461634</v>
      </c>
      <c r="K181" s="1">
        <f>IF(AND(H181&lt;&gt;0,H181&lt;EMI),0,IF(G181="","",IF(OR(G181='New Loan Calculator'!$F$10),K180*(1+'New Loan Calculator'!$F$12)+'New Loan Calculator'!$F$13,IF(K180&lt;=0,0,K180-J181))))</f>
        <v>807231.92178198928</v>
      </c>
      <c r="L181" s="25"/>
    </row>
    <row r="182" spans="6:12" ht="15.75">
      <c r="F182" s="25"/>
      <c r="G182" s="30">
        <f t="shared" si="6"/>
        <v>179</v>
      </c>
      <c r="H182" s="1">
        <f t="shared" si="7"/>
        <v>31490.408454755932</v>
      </c>
      <c r="I182" s="1">
        <f>IF(G182="","",IF(OR(G182='New Loan Calculator'!$F$10,G182&gt;'New Loan Calculator'!$F$10),K181*'New Loan Calculator'!$F$11/12,IF(K181&lt;0,0,K181)*Rate/12))</f>
        <v>4708.852877061604</v>
      </c>
      <c r="J182" s="1">
        <f t="shared" si="8"/>
        <v>26781.555577694329</v>
      </c>
      <c r="K182" s="1">
        <f>IF(AND(H182&lt;&gt;0,H182&lt;EMI),0,IF(G182="","",IF(OR(G182='New Loan Calculator'!$F$10),K181*(1+'New Loan Calculator'!$F$12)+'New Loan Calculator'!$F$13,IF(K181&lt;=0,0,K181-J182))))</f>
        <v>780450.36620429496</v>
      </c>
      <c r="L182" s="25"/>
    </row>
    <row r="183" spans="6:12" ht="15.75">
      <c r="F183" s="25"/>
      <c r="G183" s="30">
        <f t="shared" si="6"/>
        <v>180</v>
      </c>
      <c r="H183" s="1">
        <f t="shared" si="7"/>
        <v>31490.408454755932</v>
      </c>
      <c r="I183" s="1">
        <f>IF(G183="","",IF(OR(G183='New Loan Calculator'!$F$10,G183&gt;'New Loan Calculator'!$F$10),K182*'New Loan Calculator'!$F$11/12,IF(K182&lt;0,0,K182)*Rate/12))</f>
        <v>4552.6271361917215</v>
      </c>
      <c r="J183" s="1">
        <f t="shared" si="8"/>
        <v>26937.781318564212</v>
      </c>
      <c r="K183" s="1">
        <f>IF(AND(H183&lt;&gt;0,H183&lt;EMI),0,IF(G183="","",IF(OR(G183='New Loan Calculator'!$F$10),K182*(1+'New Loan Calculator'!$F$12)+'New Loan Calculator'!$F$13,IF(K182&lt;=0,0,K182-J183))))</f>
        <v>753512.58488573076</v>
      </c>
      <c r="L183" s="25"/>
    </row>
    <row r="184" spans="6:12" ht="15.75">
      <c r="F184" s="25"/>
      <c r="G184" s="30">
        <f t="shared" si="6"/>
        <v>181</v>
      </c>
      <c r="H184" s="1">
        <f t="shared" si="7"/>
        <v>31490.408454755932</v>
      </c>
      <c r="I184" s="1">
        <f>IF(G184="","",IF(OR(G184='New Loan Calculator'!$F$10,G184&gt;'New Loan Calculator'!$F$10),K183*'New Loan Calculator'!$F$11/12,IF(K183&lt;0,0,K183)*Rate/12))</f>
        <v>4395.4900785000964</v>
      </c>
      <c r="J184" s="1">
        <f t="shared" si="8"/>
        <v>27094.918376255835</v>
      </c>
      <c r="K184" s="1">
        <f>IF(AND(H184&lt;&gt;0,H184&lt;EMI),0,IF(G184="","",IF(OR(G184='New Loan Calculator'!$F$10),K183*(1+'New Loan Calculator'!$F$12)+'New Loan Calculator'!$F$13,IF(K183&lt;=0,0,K183-J184))))</f>
        <v>726417.66650947498</v>
      </c>
      <c r="L184" s="25"/>
    </row>
    <row r="185" spans="6:12" ht="15.75">
      <c r="F185" s="25"/>
      <c r="G185" s="30">
        <f t="shared" si="6"/>
        <v>182</v>
      </c>
      <c r="H185" s="1">
        <f t="shared" si="7"/>
        <v>31490.408454755932</v>
      </c>
      <c r="I185" s="1">
        <f>IF(G185="","",IF(OR(G185='New Loan Calculator'!$F$10,G185&gt;'New Loan Calculator'!$F$10),K184*'New Loan Calculator'!$F$11/12,IF(K184&lt;0,0,K184)*Rate/12))</f>
        <v>4237.4363879719376</v>
      </c>
      <c r="J185" s="1">
        <f t="shared" si="8"/>
        <v>27252.972066783994</v>
      </c>
      <c r="K185" s="1">
        <f>IF(AND(H185&lt;&gt;0,H185&lt;EMI),0,IF(G185="","",IF(OR(G185='New Loan Calculator'!$F$10),K184*(1+'New Loan Calculator'!$F$12)+'New Loan Calculator'!$F$13,IF(K184&lt;=0,0,K184-J185))))</f>
        <v>699164.69444269093</v>
      </c>
      <c r="L185" s="25"/>
    </row>
    <row r="186" spans="6:12" ht="15.75">
      <c r="F186" s="25"/>
      <c r="G186" s="30">
        <f t="shared" si="6"/>
        <v>183</v>
      </c>
      <c r="H186" s="1">
        <f t="shared" si="7"/>
        <v>31490.408454755932</v>
      </c>
      <c r="I186" s="1">
        <f>IF(G186="","",IF(OR(G186='New Loan Calculator'!$F$10,G186&gt;'New Loan Calculator'!$F$10),K185*'New Loan Calculator'!$F$11/12,IF(K185&lt;0,0,K185)*Rate/12))</f>
        <v>4078.4607175823639</v>
      </c>
      <c r="J186" s="1">
        <f t="shared" si="8"/>
        <v>27411.94773717357</v>
      </c>
      <c r="K186" s="1">
        <f>IF(AND(H186&lt;&gt;0,H186&lt;EMI),0,IF(G186="","",IF(OR(G186='New Loan Calculator'!$F$10),K185*(1+'New Loan Calculator'!$F$12)+'New Loan Calculator'!$F$13,IF(K185&lt;=0,0,K185-J186))))</f>
        <v>671752.74670551741</v>
      </c>
      <c r="L186" s="25"/>
    </row>
    <row r="187" spans="6:12" ht="15.75">
      <c r="F187" s="25"/>
      <c r="G187" s="30">
        <f t="shared" si="6"/>
        <v>184</v>
      </c>
      <c r="H187" s="1">
        <f t="shared" si="7"/>
        <v>31490.408454755932</v>
      </c>
      <c r="I187" s="1">
        <f>IF(G187="","",IF(OR(G187='New Loan Calculator'!$F$10,G187&gt;'New Loan Calculator'!$F$10),K186*'New Loan Calculator'!$F$11/12,IF(K186&lt;0,0,K186)*Rate/12))</f>
        <v>3918.5576891155183</v>
      </c>
      <c r="J187" s="1">
        <f t="shared" si="8"/>
        <v>27571.850765640414</v>
      </c>
      <c r="K187" s="1">
        <f>IF(AND(H187&lt;&gt;0,H187&lt;EMI),0,IF(G187="","",IF(OR(G187='New Loan Calculator'!$F$10),K186*(1+'New Loan Calculator'!$F$12)+'New Loan Calculator'!$F$13,IF(K186&lt;=0,0,K186-J187))))</f>
        <v>644180.89593987702</v>
      </c>
      <c r="L187" s="25"/>
    </row>
    <row r="188" spans="6:12" ht="15.75">
      <c r="F188" s="25"/>
      <c r="G188" s="30">
        <f t="shared" si="6"/>
        <v>185</v>
      </c>
      <c r="H188" s="1">
        <f t="shared" si="7"/>
        <v>31490.408454755932</v>
      </c>
      <c r="I188" s="1">
        <f>IF(G188="","",IF(OR(G188='New Loan Calculator'!$F$10,G188&gt;'New Loan Calculator'!$F$10),K187*'New Loan Calculator'!$F$11/12,IF(K187&lt;0,0,K187)*Rate/12))</f>
        <v>3757.7218929826163</v>
      </c>
      <c r="J188" s="1">
        <f t="shared" si="8"/>
        <v>27732.686561773316</v>
      </c>
      <c r="K188" s="1">
        <f>IF(AND(H188&lt;&gt;0,H188&lt;EMI),0,IF(G188="","",IF(OR(G188='New Loan Calculator'!$F$10),K187*(1+'New Loan Calculator'!$F$12)+'New Loan Calculator'!$F$13,IF(K187&lt;=0,0,K187-J188))))</f>
        <v>616448.20937810373</v>
      </c>
      <c r="L188" s="25"/>
    </row>
    <row r="189" spans="6:12" ht="15.75">
      <c r="F189" s="25"/>
      <c r="G189" s="30">
        <f t="shared" si="6"/>
        <v>186</v>
      </c>
      <c r="H189" s="1">
        <f t="shared" si="7"/>
        <v>31490.408454755932</v>
      </c>
      <c r="I189" s="1">
        <f>IF(G189="","",IF(OR(G189='New Loan Calculator'!$F$10,G189&gt;'New Loan Calculator'!$F$10),K188*'New Loan Calculator'!$F$11/12,IF(K188&lt;0,0,K188)*Rate/12))</f>
        <v>3595.9478880389383</v>
      </c>
      <c r="J189" s="1">
        <f t="shared" si="8"/>
        <v>27894.460566716993</v>
      </c>
      <c r="K189" s="1">
        <f>IF(AND(H189&lt;&gt;0,H189&lt;EMI),0,IF(G189="","",IF(OR(G189='New Loan Calculator'!$F$10),K188*(1+'New Loan Calculator'!$F$12)+'New Loan Calculator'!$F$13,IF(K188&lt;=0,0,K188-J189))))</f>
        <v>588553.74881138676</v>
      </c>
      <c r="L189" s="25"/>
    </row>
    <row r="190" spans="6:12" ht="15.75">
      <c r="F190" s="25"/>
      <c r="G190" s="30">
        <f t="shared" si="6"/>
        <v>187</v>
      </c>
      <c r="H190" s="1">
        <f t="shared" si="7"/>
        <v>31490.408454755932</v>
      </c>
      <c r="I190" s="1">
        <f>IF(G190="","",IF(OR(G190='New Loan Calculator'!$F$10,G190&gt;'New Loan Calculator'!$F$10),K189*'New Loan Calculator'!$F$11/12,IF(K189&lt;0,0,K189)*Rate/12))</f>
        <v>3433.2302013997564</v>
      </c>
      <c r="J190" s="1">
        <f t="shared" si="8"/>
        <v>28057.178253356175</v>
      </c>
      <c r="K190" s="1">
        <f>IF(AND(H190&lt;&gt;0,H190&lt;EMI),0,IF(G190="","",IF(OR(G190='New Loan Calculator'!$F$10),K189*(1+'New Loan Calculator'!$F$12)+'New Loan Calculator'!$F$13,IF(K189&lt;=0,0,K189-J190))))</f>
        <v>560496.57055803062</v>
      </c>
      <c r="L190" s="25"/>
    </row>
    <row r="191" spans="6:12" ht="15.75">
      <c r="F191" s="25"/>
      <c r="G191" s="30">
        <f t="shared" si="6"/>
        <v>188</v>
      </c>
      <c r="H191" s="1">
        <f t="shared" si="7"/>
        <v>31490.408454755932</v>
      </c>
      <c r="I191" s="1">
        <f>IF(G191="","",IF(OR(G191='New Loan Calculator'!$F$10,G191&gt;'New Loan Calculator'!$F$10),K190*'New Loan Calculator'!$F$11/12,IF(K190&lt;0,0,K190)*Rate/12))</f>
        <v>3269.5633282551789</v>
      </c>
      <c r="J191" s="1">
        <f t="shared" si="8"/>
        <v>28220.845126500753</v>
      </c>
      <c r="K191" s="1">
        <f>IF(AND(H191&lt;&gt;0,H191&lt;EMI),0,IF(G191="","",IF(OR(G191='New Loan Calculator'!$F$10),K190*(1+'New Loan Calculator'!$F$12)+'New Loan Calculator'!$F$13,IF(K190&lt;=0,0,K190-J191))))</f>
        <v>532275.72543152992</v>
      </c>
      <c r="L191" s="25"/>
    </row>
    <row r="192" spans="6:12" ht="15.75">
      <c r="F192" s="25"/>
      <c r="G192" s="30">
        <f t="shared" si="6"/>
        <v>189</v>
      </c>
      <c r="H192" s="1">
        <f t="shared" si="7"/>
        <v>31490.408454755932</v>
      </c>
      <c r="I192" s="1">
        <f>IF(G192="","",IF(OR(G192='New Loan Calculator'!$F$10,G192&gt;'New Loan Calculator'!$F$10),K191*'New Loan Calculator'!$F$11/12,IF(K191&lt;0,0,K191)*Rate/12))</f>
        <v>3104.9417316839249</v>
      </c>
      <c r="J192" s="1">
        <f t="shared" si="8"/>
        <v>28385.466723072008</v>
      </c>
      <c r="K192" s="1">
        <f>IF(AND(H192&lt;&gt;0,H192&lt;EMI),0,IF(G192="","",IF(OR(G192='New Loan Calculator'!$F$10),K191*(1+'New Loan Calculator'!$F$12)+'New Loan Calculator'!$F$13,IF(K191&lt;=0,0,K191-J192))))</f>
        <v>503890.25870845793</v>
      </c>
      <c r="L192" s="25"/>
    </row>
    <row r="193" spans="6:12" ht="15.75">
      <c r="F193" s="25"/>
      <c r="G193" s="30">
        <f t="shared" si="6"/>
        <v>190</v>
      </c>
      <c r="H193" s="1">
        <f t="shared" si="7"/>
        <v>31490.408454755932</v>
      </c>
      <c r="I193" s="1">
        <f>IF(G193="","",IF(OR(G193='New Loan Calculator'!$F$10,G193&gt;'New Loan Calculator'!$F$10),K192*'New Loan Calculator'!$F$11/12,IF(K192&lt;0,0,K192)*Rate/12))</f>
        <v>2939.3598424660049</v>
      </c>
      <c r="J193" s="1">
        <f t="shared" si="8"/>
        <v>28551.048612289927</v>
      </c>
      <c r="K193" s="1">
        <f>IF(AND(H193&lt;&gt;0,H193&lt;EMI),0,IF(G193="","",IF(OR(G193='New Loan Calculator'!$F$10),K192*(1+'New Loan Calculator'!$F$12)+'New Loan Calculator'!$F$13,IF(K192&lt;=0,0,K192-J193))))</f>
        <v>475339.21009616798</v>
      </c>
      <c r="L193" s="25"/>
    </row>
    <row r="194" spans="6:12" ht="15.75">
      <c r="F194" s="25"/>
      <c r="G194" s="30">
        <f t="shared" si="6"/>
        <v>191</v>
      </c>
      <c r="H194" s="1">
        <f t="shared" si="7"/>
        <v>31490.408454755932</v>
      </c>
      <c r="I194" s="1">
        <f>IF(G194="","",IF(OR(G194='New Loan Calculator'!$F$10,G194&gt;'New Loan Calculator'!$F$10),K193*'New Loan Calculator'!$F$11/12,IF(K193&lt;0,0,K193)*Rate/12))</f>
        <v>2772.8120588943134</v>
      </c>
      <c r="J194" s="1">
        <f t="shared" si="8"/>
        <v>28717.596395861619</v>
      </c>
      <c r="K194" s="1">
        <f>IF(AND(H194&lt;&gt;0,H194&lt;EMI),0,IF(G194="","",IF(OR(G194='New Loan Calculator'!$F$10),K193*(1+'New Loan Calculator'!$F$12)+'New Loan Calculator'!$F$13,IF(K193&lt;=0,0,K193-J194))))</f>
        <v>446621.61370030639</v>
      </c>
      <c r="L194" s="25"/>
    </row>
    <row r="195" spans="6:12" ht="15.75">
      <c r="F195" s="25"/>
      <c r="G195" s="30">
        <f t="shared" si="6"/>
        <v>192</v>
      </c>
      <c r="H195" s="1">
        <f t="shared" si="7"/>
        <v>31490.408454755932</v>
      </c>
      <c r="I195" s="1">
        <f>IF(G195="","",IF(OR(G195='New Loan Calculator'!$F$10,G195&gt;'New Loan Calculator'!$F$10),K194*'New Loan Calculator'!$F$11/12,IF(K194&lt;0,0,K194)*Rate/12))</f>
        <v>2605.2927465851208</v>
      </c>
      <c r="J195" s="1">
        <f t="shared" si="8"/>
        <v>28885.115708170812</v>
      </c>
      <c r="K195" s="1">
        <f>IF(AND(H195&lt;&gt;0,H195&lt;EMI),0,IF(G195="","",IF(OR(G195='New Loan Calculator'!$F$10),K194*(1+'New Loan Calculator'!$F$12)+'New Loan Calculator'!$F$13,IF(K194&lt;=0,0,K194-J195))))</f>
        <v>417736.49799213558</v>
      </c>
      <c r="L195" s="25"/>
    </row>
    <row r="196" spans="6:12" ht="15.75">
      <c r="F196" s="25"/>
      <c r="G196" s="30">
        <f t="shared" si="6"/>
        <v>193</v>
      </c>
      <c r="H196" s="1">
        <f t="shared" si="7"/>
        <v>31490.408454755932</v>
      </c>
      <c r="I196" s="1">
        <f>IF(G196="","",IF(OR(G196='New Loan Calculator'!$F$10,G196&gt;'New Loan Calculator'!$F$10),K195*'New Loan Calculator'!$F$11/12,IF(K195&lt;0,0,K195)*Rate/12))</f>
        <v>2436.796238287458</v>
      </c>
      <c r="J196" s="1">
        <f t="shared" si="8"/>
        <v>29053.612216468475</v>
      </c>
      <c r="K196" s="1">
        <f>IF(AND(H196&lt;&gt;0,H196&lt;EMI),0,IF(G196="","",IF(OR(G196='New Loan Calculator'!$F$10),K195*(1+'New Loan Calculator'!$F$12)+'New Loan Calculator'!$F$13,IF(K195&lt;=0,0,K195-J196))))</f>
        <v>388682.88577566709</v>
      </c>
      <c r="L196" s="25"/>
    </row>
    <row r="197" spans="6:12" ht="15.75">
      <c r="F197" s="25"/>
      <c r="G197" s="30">
        <f t="shared" ref="G197:G260" si="9">IF(G196="","",IF(K196=0,"",IF(K196&gt;0,G196+1,IF(G196&lt;Term*12,G196+1,""))))</f>
        <v>194</v>
      </c>
      <c r="H197" s="1">
        <f t="shared" ref="H197:H260" si="10">IF(G197="",0,IF(K196&lt;EMI,K196,IF(G197="",NA(),EMI)))</f>
        <v>31490.408454755932</v>
      </c>
      <c r="I197" s="1">
        <f>IF(G197="","",IF(OR(G197='New Loan Calculator'!$F$10,G197&gt;'New Loan Calculator'!$F$10),K196*'New Loan Calculator'!$F$11/12,IF(K196&lt;0,0,K196)*Rate/12))</f>
        <v>2267.3168336913918</v>
      </c>
      <c r="J197" s="1">
        <f t="shared" ref="J197:J260" si="11">IF(G197="","",H197-I197)</f>
        <v>29223.091621064541</v>
      </c>
      <c r="K197" s="1">
        <f>IF(AND(H197&lt;&gt;0,H197&lt;EMI),0,IF(G197="","",IF(OR(G197='New Loan Calculator'!$F$10),K196*(1+'New Loan Calculator'!$F$12)+'New Loan Calculator'!$F$13,IF(K196&lt;=0,0,K196-J197))))</f>
        <v>359459.79415460257</v>
      </c>
      <c r="L197" s="25"/>
    </row>
    <row r="198" spans="6:12" ht="15.75">
      <c r="F198" s="25"/>
      <c r="G198" s="30">
        <f t="shared" si="9"/>
        <v>195</v>
      </c>
      <c r="H198" s="1">
        <f t="shared" si="10"/>
        <v>31490.408454755932</v>
      </c>
      <c r="I198" s="1">
        <f>IF(G198="","",IF(OR(G198='New Loan Calculator'!$F$10,G198&gt;'New Loan Calculator'!$F$10),K197*'New Loan Calculator'!$F$11/12,IF(K197&lt;0,0,K197)*Rate/12))</f>
        <v>2096.8487992351816</v>
      </c>
      <c r="J198" s="1">
        <f t="shared" si="11"/>
        <v>29393.559655520752</v>
      </c>
      <c r="K198" s="1">
        <f>IF(AND(H198&lt;&gt;0,H198&lt;EMI),0,IF(G198="","",IF(OR(G198='New Loan Calculator'!$F$10),K197*(1+'New Loan Calculator'!$F$12)+'New Loan Calculator'!$F$13,IF(K197&lt;=0,0,K197-J198))))</f>
        <v>330066.23449908179</v>
      </c>
      <c r="L198" s="25"/>
    </row>
    <row r="199" spans="6:12" ht="15.75">
      <c r="F199" s="25"/>
      <c r="G199" s="30">
        <f t="shared" si="9"/>
        <v>196</v>
      </c>
      <c r="H199" s="1">
        <f t="shared" si="10"/>
        <v>31490.408454755932</v>
      </c>
      <c r="I199" s="1">
        <f>IF(G199="","",IF(OR(G199='New Loan Calculator'!$F$10,G199&gt;'New Loan Calculator'!$F$10),K198*'New Loan Calculator'!$F$11/12,IF(K198&lt;0,0,K198)*Rate/12))</f>
        <v>1925.3863679113108</v>
      </c>
      <c r="J199" s="1">
        <f t="shared" si="11"/>
        <v>29565.022086844623</v>
      </c>
      <c r="K199" s="1">
        <f>IF(AND(H199&lt;&gt;0,H199&lt;EMI),0,IF(G199="","",IF(OR(G199='New Loan Calculator'!$F$10),K198*(1+'New Loan Calculator'!$F$12)+'New Loan Calculator'!$F$13,IF(K198&lt;=0,0,K198-J199))))</f>
        <v>300501.21241223719</v>
      </c>
      <c r="L199" s="25"/>
    </row>
    <row r="200" spans="6:12" ht="15.75">
      <c r="F200" s="25"/>
      <c r="G200" s="30">
        <f t="shared" si="9"/>
        <v>197</v>
      </c>
      <c r="H200" s="1">
        <f t="shared" si="10"/>
        <v>31490.408454755932</v>
      </c>
      <c r="I200" s="1">
        <f>IF(G200="","",IF(OR(G200='New Loan Calculator'!$F$10,G200&gt;'New Loan Calculator'!$F$10),K199*'New Loan Calculator'!$F$11/12,IF(K199&lt;0,0,K199)*Rate/12))</f>
        <v>1752.9237390713836</v>
      </c>
      <c r="J200" s="1">
        <f t="shared" si="11"/>
        <v>29737.48471568455</v>
      </c>
      <c r="K200" s="1">
        <f>IF(AND(H200&lt;&gt;0,H200&lt;EMI),0,IF(G200="","",IF(OR(G200='New Loan Calculator'!$F$10),K199*(1+'New Loan Calculator'!$F$12)+'New Loan Calculator'!$F$13,IF(K199&lt;=0,0,K199-J200))))</f>
        <v>270763.72769655264</v>
      </c>
      <c r="L200" s="25"/>
    </row>
    <row r="201" spans="6:12" ht="15.75">
      <c r="F201" s="25"/>
      <c r="G201" s="30">
        <f t="shared" si="9"/>
        <v>198</v>
      </c>
      <c r="H201" s="1">
        <f t="shared" si="10"/>
        <v>31490.408454755932</v>
      </c>
      <c r="I201" s="1">
        <f>IF(G201="","",IF(OR(G201='New Loan Calculator'!$F$10,G201&gt;'New Loan Calculator'!$F$10),K200*'New Loan Calculator'!$F$11/12,IF(K200&lt;0,0,K200)*Rate/12))</f>
        <v>1579.4550782298904</v>
      </c>
      <c r="J201" s="1">
        <f t="shared" si="11"/>
        <v>29910.953376526042</v>
      </c>
      <c r="K201" s="1">
        <f>IF(AND(H201&lt;&gt;0,H201&lt;EMI),0,IF(G201="","",IF(OR(G201='New Loan Calculator'!$F$10),K200*(1+'New Loan Calculator'!$F$12)+'New Loan Calculator'!$F$13,IF(K200&lt;=0,0,K200-J201))))</f>
        <v>240852.7743200266</v>
      </c>
      <c r="L201" s="25"/>
    </row>
    <row r="202" spans="6:12" ht="15.75">
      <c r="F202" s="25"/>
      <c r="G202" s="30">
        <f t="shared" si="9"/>
        <v>199</v>
      </c>
      <c r="H202" s="1">
        <f t="shared" si="10"/>
        <v>31490.408454755932</v>
      </c>
      <c r="I202" s="1">
        <f>IF(G202="","",IF(OR(G202='New Loan Calculator'!$F$10,G202&gt;'New Loan Calculator'!$F$10),K201*'New Loan Calculator'!$F$11/12,IF(K201&lt;0,0,K201)*Rate/12))</f>
        <v>1404.9745168668221</v>
      </c>
      <c r="J202" s="1">
        <f t="shared" si="11"/>
        <v>30085.433937889109</v>
      </c>
      <c r="K202" s="1">
        <f>IF(AND(H202&lt;&gt;0,H202&lt;EMI),0,IF(G202="","",IF(OR(G202='New Loan Calculator'!$F$10),K201*(1+'New Loan Calculator'!$F$12)+'New Loan Calculator'!$F$13,IF(K201&lt;=0,0,K201-J202))))</f>
        <v>210767.34038213748</v>
      </c>
      <c r="L202" s="25"/>
    </row>
    <row r="203" spans="6:12" ht="15.75">
      <c r="F203" s="25"/>
      <c r="G203" s="30">
        <f t="shared" si="9"/>
        <v>200</v>
      </c>
      <c r="H203" s="1">
        <f t="shared" si="10"/>
        <v>31490.408454755932</v>
      </c>
      <c r="I203" s="1">
        <f>IF(G203="","",IF(OR(G203='New Loan Calculator'!$F$10,G203&gt;'New Loan Calculator'!$F$10),K202*'New Loan Calculator'!$F$11/12,IF(K202&lt;0,0,K202)*Rate/12))</f>
        <v>1229.4761522291353</v>
      </c>
      <c r="J203" s="1">
        <f t="shared" si="11"/>
        <v>30260.932302526799</v>
      </c>
      <c r="K203" s="1">
        <f>IF(AND(H203&lt;&gt;0,H203&lt;EMI),0,IF(G203="","",IF(OR(G203='New Loan Calculator'!$F$10),K202*(1+'New Loan Calculator'!$F$12)+'New Loan Calculator'!$F$13,IF(K202&lt;=0,0,K202-J203))))</f>
        <v>180506.40807961067</v>
      </c>
      <c r="L203" s="25"/>
    </row>
    <row r="204" spans="6:12" ht="15.75">
      <c r="F204" s="25"/>
      <c r="G204" s="30">
        <f t="shared" si="9"/>
        <v>201</v>
      </c>
      <c r="H204" s="1">
        <f t="shared" si="10"/>
        <v>31490.408454755932</v>
      </c>
      <c r="I204" s="1">
        <f>IF(G204="","",IF(OR(G204='New Loan Calculator'!$F$10,G204&gt;'New Loan Calculator'!$F$10),K203*'New Loan Calculator'!$F$11/12,IF(K203&lt;0,0,K203)*Rate/12))</f>
        <v>1052.9540471310622</v>
      </c>
      <c r="J204" s="1">
        <f t="shared" si="11"/>
        <v>30437.454407624871</v>
      </c>
      <c r="K204" s="1">
        <f>IF(AND(H204&lt;&gt;0,H204&lt;EMI),0,IF(G204="","",IF(OR(G204='New Loan Calculator'!$F$10),K203*(1+'New Loan Calculator'!$F$12)+'New Loan Calculator'!$F$13,IF(K203&lt;=0,0,K203-J204))))</f>
        <v>150068.9536719858</v>
      </c>
      <c r="L204" s="25"/>
    </row>
    <row r="205" spans="6:12" ht="15.75">
      <c r="F205" s="25"/>
      <c r="G205" s="30">
        <f t="shared" si="9"/>
        <v>202</v>
      </c>
      <c r="H205" s="1">
        <f t="shared" si="10"/>
        <v>31490.408454755932</v>
      </c>
      <c r="I205" s="1">
        <f>IF(G205="","",IF(OR(G205='New Loan Calculator'!$F$10,G205&gt;'New Loan Calculator'!$F$10),K204*'New Loan Calculator'!$F$11/12,IF(K204&lt;0,0,K204)*Rate/12))</f>
        <v>875.40222975325059</v>
      </c>
      <c r="J205" s="1">
        <f t="shared" si="11"/>
        <v>30615.006225002682</v>
      </c>
      <c r="K205" s="1">
        <f>IF(AND(H205&lt;&gt;0,H205&lt;EMI),0,IF(G205="","",IF(OR(G205='New Loan Calculator'!$F$10),K204*(1+'New Loan Calculator'!$F$12)+'New Loan Calculator'!$F$13,IF(K204&lt;=0,0,K204-J205))))</f>
        <v>119453.94744698312</v>
      </c>
      <c r="L205" s="25"/>
    </row>
    <row r="206" spans="6:12" ht="15.75">
      <c r="F206" s="25"/>
      <c r="G206" s="30">
        <f t="shared" si="9"/>
        <v>203</v>
      </c>
      <c r="H206" s="1">
        <f t="shared" si="10"/>
        <v>31490.408454755932</v>
      </c>
      <c r="I206" s="1">
        <f>IF(G206="","",IF(OR(G206='New Loan Calculator'!$F$10,G206&gt;'New Loan Calculator'!$F$10),K205*'New Loan Calculator'!$F$11/12,IF(K205&lt;0,0,K205)*Rate/12))</f>
        <v>696.81469344073491</v>
      </c>
      <c r="J206" s="1">
        <f t="shared" si="11"/>
        <v>30793.593761315198</v>
      </c>
      <c r="K206" s="1">
        <f>IF(AND(H206&lt;&gt;0,H206&lt;EMI),0,IF(G206="","",IF(OR(G206='New Loan Calculator'!$F$10),K205*(1+'New Loan Calculator'!$F$12)+'New Loan Calculator'!$F$13,IF(K205&lt;=0,0,K205-J206))))</f>
        <v>88660.353685667913</v>
      </c>
      <c r="L206" s="25"/>
    </row>
    <row r="207" spans="6:12" ht="15.75">
      <c r="F207" s="25"/>
      <c r="G207" s="30">
        <f t="shared" si="9"/>
        <v>204</v>
      </c>
      <c r="H207" s="1">
        <f t="shared" si="10"/>
        <v>31490.408454755932</v>
      </c>
      <c r="I207" s="1">
        <f>IF(G207="","",IF(OR(G207='New Loan Calculator'!$F$10,G207&gt;'New Loan Calculator'!$F$10),K206*'New Loan Calculator'!$F$11/12,IF(K206&lt;0,0,K206)*Rate/12))</f>
        <v>517.18539649972956</v>
      </c>
      <c r="J207" s="1">
        <f t="shared" si="11"/>
        <v>30973.223058256204</v>
      </c>
      <c r="K207" s="1">
        <f>IF(AND(H207&lt;&gt;0,H207&lt;EMI),0,IF(G207="","",IF(OR(G207='New Loan Calculator'!$F$10),K206*(1+'New Loan Calculator'!$F$12)+'New Loan Calculator'!$F$13,IF(K206&lt;=0,0,K206-J207))))</f>
        <v>57687.130627411709</v>
      </c>
      <c r="L207" s="25"/>
    </row>
    <row r="208" spans="6:12" ht="15.75">
      <c r="F208" s="25"/>
      <c r="G208" s="30">
        <f t="shared" si="9"/>
        <v>205</v>
      </c>
      <c r="H208" s="1">
        <f t="shared" si="10"/>
        <v>31490.408454755932</v>
      </c>
      <c r="I208" s="1">
        <f>IF(G208="","",IF(OR(G208='New Loan Calculator'!$F$10,G208&gt;'New Loan Calculator'!$F$10),K207*'New Loan Calculator'!$F$11/12,IF(K207&lt;0,0,K207)*Rate/12))</f>
        <v>336.50826199323501</v>
      </c>
      <c r="J208" s="1">
        <f t="shared" si="11"/>
        <v>31153.900192762696</v>
      </c>
      <c r="K208" s="1">
        <f>IF(AND(H208&lt;&gt;0,H208&lt;EMI),0,IF(G208="","",IF(OR(G208='New Loan Calculator'!$F$10),K207*(1+'New Loan Calculator'!$F$12)+'New Loan Calculator'!$F$13,IF(K207&lt;=0,0,K207-J208))))</f>
        <v>26533.230434649013</v>
      </c>
      <c r="L208" s="25"/>
    </row>
    <row r="209" spans="6:12" ht="15.75">
      <c r="F209" s="25"/>
      <c r="G209" s="30">
        <f t="shared" si="9"/>
        <v>206</v>
      </c>
      <c r="H209" s="1">
        <f t="shared" si="10"/>
        <v>26533.230434649013</v>
      </c>
      <c r="I209" s="1">
        <f>IF(G209="","",IF(OR(G209='New Loan Calculator'!$F$10,G209&gt;'New Loan Calculator'!$F$10),K208*'New Loan Calculator'!$F$11/12,IF(K208&lt;0,0,K208)*Rate/12))</f>
        <v>154.77717753545258</v>
      </c>
      <c r="J209" s="1">
        <f t="shared" si="11"/>
        <v>26378.453257113561</v>
      </c>
      <c r="K209" s="1">
        <f>IF(AND(H209&lt;&gt;0,H209&lt;EMI),0,IF(G209="","",IF(OR(G209='New Loan Calculator'!$F$10),K208*(1+'New Loan Calculator'!$F$12)+'New Loan Calculator'!$F$13,IF(K208&lt;=0,0,K208-J209))))</f>
        <v>0</v>
      </c>
      <c r="L209" s="25"/>
    </row>
    <row r="210" spans="6:12" ht="15.75">
      <c r="F210" s="25"/>
      <c r="G210" s="30" t="str">
        <f t="shared" si="9"/>
        <v/>
      </c>
      <c r="H210" s="1">
        <f t="shared" si="10"/>
        <v>0</v>
      </c>
      <c r="I210" s="1" t="str">
        <f>IF(G210="","",IF(OR(G210='New Loan Calculator'!$F$10,G210&gt;'New Loan Calculator'!$F$10),K209*'New Loan Calculator'!$F$11/12,IF(K209&lt;0,0,K209)*Rate/12))</f>
        <v/>
      </c>
      <c r="J210" s="1" t="str">
        <f t="shared" si="11"/>
        <v/>
      </c>
      <c r="K210" s="1" t="str">
        <f>IF(AND(H210&lt;&gt;0,H210&lt;EMI),0,IF(G210="","",IF(OR(G210='New Loan Calculator'!$F$10),K209*(1+'New Loan Calculator'!$F$12)+'New Loan Calculator'!$F$13,IF(K209&lt;=0,0,K209-J210))))</f>
        <v/>
      </c>
      <c r="L210" s="25"/>
    </row>
    <row r="211" spans="6:12" ht="15.75">
      <c r="F211" s="25"/>
      <c r="G211" s="30" t="str">
        <f t="shared" si="9"/>
        <v/>
      </c>
      <c r="H211" s="1">
        <f t="shared" si="10"/>
        <v>0</v>
      </c>
      <c r="I211" s="1" t="str">
        <f>IF(G211="","",IF(OR(G211='New Loan Calculator'!$F$10,G211&gt;'New Loan Calculator'!$F$10),K210*'New Loan Calculator'!$F$11/12,IF(K210&lt;0,0,K210)*Rate/12))</f>
        <v/>
      </c>
      <c r="J211" s="1" t="str">
        <f t="shared" si="11"/>
        <v/>
      </c>
      <c r="K211" s="1" t="str">
        <f>IF(AND(H211&lt;&gt;0,H211&lt;EMI),0,IF(G211="","",IF(OR(G211='New Loan Calculator'!$F$10),K210*(1+'New Loan Calculator'!$F$12)+'New Loan Calculator'!$F$13,IF(K210&lt;=0,0,K210-J211))))</f>
        <v/>
      </c>
      <c r="L211" s="25"/>
    </row>
    <row r="212" spans="6:12" ht="15.75">
      <c r="F212" s="25"/>
      <c r="G212" s="30" t="str">
        <f t="shared" si="9"/>
        <v/>
      </c>
      <c r="H212" s="1">
        <f t="shared" si="10"/>
        <v>0</v>
      </c>
      <c r="I212" s="1" t="str">
        <f>IF(G212="","",IF(OR(G212='New Loan Calculator'!$F$10,G212&gt;'New Loan Calculator'!$F$10),K211*'New Loan Calculator'!$F$11/12,IF(K211&lt;0,0,K211)*Rate/12))</f>
        <v/>
      </c>
      <c r="J212" s="1" t="str">
        <f t="shared" si="11"/>
        <v/>
      </c>
      <c r="K212" s="1" t="str">
        <f>IF(AND(H212&lt;&gt;0,H212&lt;EMI),0,IF(G212="","",IF(OR(G212='New Loan Calculator'!$F$10),K211*(1+'New Loan Calculator'!$F$12)+'New Loan Calculator'!$F$13,IF(K211&lt;=0,0,K211-J212))))</f>
        <v/>
      </c>
      <c r="L212" s="25"/>
    </row>
    <row r="213" spans="6:12" ht="15.75">
      <c r="F213" s="25"/>
      <c r="G213" s="30" t="str">
        <f t="shared" si="9"/>
        <v/>
      </c>
      <c r="H213" s="1">
        <f t="shared" si="10"/>
        <v>0</v>
      </c>
      <c r="I213" s="1" t="str">
        <f>IF(G213="","",IF(OR(G213='New Loan Calculator'!$F$10,G213&gt;'New Loan Calculator'!$F$10),K212*'New Loan Calculator'!$F$11/12,IF(K212&lt;0,0,K212)*Rate/12))</f>
        <v/>
      </c>
      <c r="J213" s="1" t="str">
        <f t="shared" si="11"/>
        <v/>
      </c>
      <c r="K213" s="1" t="str">
        <f>IF(AND(H213&lt;&gt;0,H213&lt;EMI),0,IF(G213="","",IF(OR(G213='New Loan Calculator'!$F$10),K212*(1+'New Loan Calculator'!$F$12)+'New Loan Calculator'!$F$13,IF(K212&lt;=0,0,K212-J213))))</f>
        <v/>
      </c>
      <c r="L213" s="25"/>
    </row>
    <row r="214" spans="6:12" ht="15.75">
      <c r="F214" s="25"/>
      <c r="G214" s="30" t="str">
        <f t="shared" si="9"/>
        <v/>
      </c>
      <c r="H214" s="1">
        <f t="shared" si="10"/>
        <v>0</v>
      </c>
      <c r="I214" s="1" t="str">
        <f>IF(G214="","",IF(OR(G214='New Loan Calculator'!$F$10,G214&gt;'New Loan Calculator'!$F$10),K213*'New Loan Calculator'!$F$11/12,IF(K213&lt;0,0,K213)*Rate/12))</f>
        <v/>
      </c>
      <c r="J214" s="1" t="str">
        <f t="shared" si="11"/>
        <v/>
      </c>
      <c r="K214" s="1" t="str">
        <f>IF(AND(H214&lt;&gt;0,H214&lt;EMI),0,IF(G214="","",IF(OR(G214='New Loan Calculator'!$F$10),K213*(1+'New Loan Calculator'!$F$12)+'New Loan Calculator'!$F$13,IF(K213&lt;=0,0,K213-J214))))</f>
        <v/>
      </c>
      <c r="L214" s="25"/>
    </row>
    <row r="215" spans="6:12" ht="15.75">
      <c r="F215" s="25"/>
      <c r="G215" s="30" t="str">
        <f t="shared" si="9"/>
        <v/>
      </c>
      <c r="H215" s="1">
        <f t="shared" si="10"/>
        <v>0</v>
      </c>
      <c r="I215" s="1" t="str">
        <f>IF(G215="","",IF(OR(G215='New Loan Calculator'!$F$10,G215&gt;'New Loan Calculator'!$F$10),K214*'New Loan Calculator'!$F$11/12,IF(K214&lt;0,0,K214)*Rate/12))</f>
        <v/>
      </c>
      <c r="J215" s="1" t="str">
        <f t="shared" si="11"/>
        <v/>
      </c>
      <c r="K215" s="1" t="str">
        <f>IF(AND(H215&lt;&gt;0,H215&lt;EMI),0,IF(G215="","",IF(OR(G215='New Loan Calculator'!$F$10),K214*(1+'New Loan Calculator'!$F$12)+'New Loan Calculator'!$F$13,IF(K214&lt;=0,0,K214-J215))))</f>
        <v/>
      </c>
      <c r="L215" s="25"/>
    </row>
    <row r="216" spans="6:12" ht="15.75">
      <c r="F216" s="25"/>
      <c r="G216" s="30" t="str">
        <f t="shared" si="9"/>
        <v/>
      </c>
      <c r="H216" s="1">
        <f t="shared" si="10"/>
        <v>0</v>
      </c>
      <c r="I216" s="1" t="str">
        <f>IF(G216="","",IF(OR(G216='New Loan Calculator'!$F$10,G216&gt;'New Loan Calculator'!$F$10),K215*'New Loan Calculator'!$F$11/12,IF(K215&lt;0,0,K215)*Rate/12))</f>
        <v/>
      </c>
      <c r="J216" s="1" t="str">
        <f t="shared" si="11"/>
        <v/>
      </c>
      <c r="K216" s="1" t="str">
        <f>IF(AND(H216&lt;&gt;0,H216&lt;EMI),0,IF(G216="","",IF(OR(G216='New Loan Calculator'!$F$10),K215*(1+'New Loan Calculator'!$F$12)+'New Loan Calculator'!$F$13,IF(K215&lt;=0,0,K215-J216))))</f>
        <v/>
      </c>
      <c r="L216" s="25"/>
    </row>
    <row r="217" spans="6:12" ht="15.75">
      <c r="F217" s="25"/>
      <c r="G217" s="30" t="str">
        <f t="shared" si="9"/>
        <v/>
      </c>
      <c r="H217" s="1">
        <f t="shared" si="10"/>
        <v>0</v>
      </c>
      <c r="I217" s="1" t="str">
        <f>IF(G217="","",IF(OR(G217='New Loan Calculator'!$F$10,G217&gt;'New Loan Calculator'!$F$10),K216*'New Loan Calculator'!$F$11/12,IF(K216&lt;0,0,K216)*Rate/12))</f>
        <v/>
      </c>
      <c r="J217" s="1" t="str">
        <f t="shared" si="11"/>
        <v/>
      </c>
      <c r="K217" s="1" t="str">
        <f>IF(AND(H217&lt;&gt;0,H217&lt;EMI),0,IF(G217="","",IF(OR(G217='New Loan Calculator'!$F$10),K216*(1+'New Loan Calculator'!$F$12)+'New Loan Calculator'!$F$13,IF(K216&lt;=0,0,K216-J217))))</f>
        <v/>
      </c>
      <c r="L217" s="25"/>
    </row>
    <row r="218" spans="6:12" ht="15.75">
      <c r="F218" s="25"/>
      <c r="G218" s="30" t="str">
        <f t="shared" si="9"/>
        <v/>
      </c>
      <c r="H218" s="1">
        <f t="shared" si="10"/>
        <v>0</v>
      </c>
      <c r="I218" s="1" t="str">
        <f>IF(G218="","",IF(OR(G218='New Loan Calculator'!$F$10,G218&gt;'New Loan Calculator'!$F$10),K217*'New Loan Calculator'!$F$11/12,IF(K217&lt;0,0,K217)*Rate/12))</f>
        <v/>
      </c>
      <c r="J218" s="1" t="str">
        <f t="shared" si="11"/>
        <v/>
      </c>
      <c r="K218" s="1" t="str">
        <f>IF(AND(H218&lt;&gt;0,H218&lt;EMI),0,IF(G218="","",IF(OR(G218='New Loan Calculator'!$F$10),K217*(1+'New Loan Calculator'!$F$12)+'New Loan Calculator'!$F$13,IF(K217&lt;=0,0,K217-J218))))</f>
        <v/>
      </c>
      <c r="L218" s="25"/>
    </row>
    <row r="219" spans="6:12" ht="15.75">
      <c r="F219" s="25"/>
      <c r="G219" s="30" t="str">
        <f t="shared" si="9"/>
        <v/>
      </c>
      <c r="H219" s="1">
        <f t="shared" si="10"/>
        <v>0</v>
      </c>
      <c r="I219" s="1" t="str">
        <f>IF(G219="","",IF(OR(G219='New Loan Calculator'!$F$10,G219&gt;'New Loan Calculator'!$F$10),K218*'New Loan Calculator'!$F$11/12,IF(K218&lt;0,0,K218)*Rate/12))</f>
        <v/>
      </c>
      <c r="J219" s="1" t="str">
        <f t="shared" si="11"/>
        <v/>
      </c>
      <c r="K219" s="1" t="str">
        <f>IF(AND(H219&lt;&gt;0,H219&lt;EMI),0,IF(G219="","",IF(OR(G219='New Loan Calculator'!$F$10),K218*(1+'New Loan Calculator'!$F$12)+'New Loan Calculator'!$F$13,IF(K218&lt;=0,0,K218-J219))))</f>
        <v/>
      </c>
      <c r="L219" s="25"/>
    </row>
    <row r="220" spans="6:12" ht="15.75">
      <c r="F220" s="25"/>
      <c r="G220" s="30" t="str">
        <f t="shared" si="9"/>
        <v/>
      </c>
      <c r="H220" s="1">
        <f t="shared" si="10"/>
        <v>0</v>
      </c>
      <c r="I220" s="1" t="str">
        <f>IF(G220="","",IF(OR(G220='New Loan Calculator'!$F$10,G220&gt;'New Loan Calculator'!$F$10),K219*'New Loan Calculator'!$F$11/12,IF(K219&lt;0,0,K219)*Rate/12))</f>
        <v/>
      </c>
      <c r="J220" s="1" t="str">
        <f t="shared" si="11"/>
        <v/>
      </c>
      <c r="K220" s="1" t="str">
        <f>IF(AND(H220&lt;&gt;0,H220&lt;EMI),0,IF(G220="","",IF(OR(G220='New Loan Calculator'!$F$10),K219*(1+'New Loan Calculator'!$F$12)+'New Loan Calculator'!$F$13,IF(K219&lt;=0,0,K219-J220))))</f>
        <v/>
      </c>
      <c r="L220" s="25"/>
    </row>
    <row r="221" spans="6:12" ht="15.75">
      <c r="F221" s="25"/>
      <c r="G221" s="30" t="str">
        <f t="shared" si="9"/>
        <v/>
      </c>
      <c r="H221" s="1">
        <f t="shared" si="10"/>
        <v>0</v>
      </c>
      <c r="I221" s="1" t="str">
        <f>IF(G221="","",IF(OR(G221='New Loan Calculator'!$F$10,G221&gt;'New Loan Calculator'!$F$10),K220*'New Loan Calculator'!$F$11/12,IF(K220&lt;0,0,K220)*Rate/12))</f>
        <v/>
      </c>
      <c r="J221" s="1" t="str">
        <f t="shared" si="11"/>
        <v/>
      </c>
      <c r="K221" s="1" t="str">
        <f>IF(AND(H221&lt;&gt;0,H221&lt;EMI),0,IF(G221="","",IF(OR(G221='New Loan Calculator'!$F$10),K220*(1+'New Loan Calculator'!$F$12)+'New Loan Calculator'!$F$13,IF(K220&lt;=0,0,K220-J221))))</f>
        <v/>
      </c>
      <c r="L221" s="25"/>
    </row>
    <row r="222" spans="6:12" ht="15.75">
      <c r="F222" s="25"/>
      <c r="G222" s="30" t="str">
        <f t="shared" si="9"/>
        <v/>
      </c>
      <c r="H222" s="1">
        <f t="shared" si="10"/>
        <v>0</v>
      </c>
      <c r="I222" s="1" t="str">
        <f>IF(G222="","",IF(OR(G222='New Loan Calculator'!$F$10,G222&gt;'New Loan Calculator'!$F$10),K221*'New Loan Calculator'!$F$11/12,IF(K221&lt;0,0,K221)*Rate/12))</f>
        <v/>
      </c>
      <c r="J222" s="1" t="str">
        <f t="shared" si="11"/>
        <v/>
      </c>
      <c r="K222" s="1" t="str">
        <f>IF(AND(H222&lt;&gt;0,H222&lt;EMI),0,IF(G222="","",IF(OR(G222='New Loan Calculator'!$F$10),K221*(1+'New Loan Calculator'!$F$12)+'New Loan Calculator'!$F$13,IF(K221&lt;=0,0,K221-J222))))</f>
        <v/>
      </c>
      <c r="L222" s="25"/>
    </row>
    <row r="223" spans="6:12" ht="15.75">
      <c r="F223" s="25"/>
      <c r="G223" s="30" t="str">
        <f t="shared" si="9"/>
        <v/>
      </c>
      <c r="H223" s="1">
        <f t="shared" si="10"/>
        <v>0</v>
      </c>
      <c r="I223" s="1" t="str">
        <f>IF(G223="","",IF(OR(G223='New Loan Calculator'!$F$10,G223&gt;'New Loan Calculator'!$F$10),K222*'New Loan Calculator'!$F$11/12,IF(K222&lt;0,0,K222)*Rate/12))</f>
        <v/>
      </c>
      <c r="J223" s="1" t="str">
        <f t="shared" si="11"/>
        <v/>
      </c>
      <c r="K223" s="1" t="str">
        <f>IF(AND(H223&lt;&gt;0,H223&lt;EMI),0,IF(G223="","",IF(OR(G223='New Loan Calculator'!$F$10),K222*(1+'New Loan Calculator'!$F$12)+'New Loan Calculator'!$F$13,IF(K222&lt;=0,0,K222-J223))))</f>
        <v/>
      </c>
      <c r="L223" s="25"/>
    </row>
    <row r="224" spans="6:12" ht="15.75">
      <c r="F224" s="25"/>
      <c r="G224" s="30" t="str">
        <f t="shared" si="9"/>
        <v/>
      </c>
      <c r="H224" s="1">
        <f t="shared" si="10"/>
        <v>0</v>
      </c>
      <c r="I224" s="1" t="str">
        <f>IF(G224="","",IF(OR(G224='New Loan Calculator'!$F$10,G224&gt;'New Loan Calculator'!$F$10),K223*'New Loan Calculator'!$F$11/12,IF(K223&lt;0,0,K223)*Rate/12))</f>
        <v/>
      </c>
      <c r="J224" s="1" t="str">
        <f t="shared" si="11"/>
        <v/>
      </c>
      <c r="K224" s="1" t="str">
        <f>IF(AND(H224&lt;&gt;0,H224&lt;EMI),0,IF(G224="","",IF(OR(G224='New Loan Calculator'!$F$10),K223*(1+'New Loan Calculator'!$F$12)+'New Loan Calculator'!$F$13,IF(K223&lt;=0,0,K223-J224))))</f>
        <v/>
      </c>
      <c r="L224" s="25"/>
    </row>
    <row r="225" spans="6:12" ht="15.75">
      <c r="F225" s="25"/>
      <c r="G225" s="30" t="str">
        <f t="shared" si="9"/>
        <v/>
      </c>
      <c r="H225" s="1">
        <f t="shared" si="10"/>
        <v>0</v>
      </c>
      <c r="I225" s="1" t="str">
        <f>IF(G225="","",IF(OR(G225='New Loan Calculator'!$F$10,G225&gt;'New Loan Calculator'!$F$10),K224*'New Loan Calculator'!$F$11/12,IF(K224&lt;0,0,K224)*Rate/12))</f>
        <v/>
      </c>
      <c r="J225" s="1" t="str">
        <f t="shared" si="11"/>
        <v/>
      </c>
      <c r="K225" s="1" t="str">
        <f>IF(AND(H225&lt;&gt;0,H225&lt;EMI),0,IF(G225="","",IF(OR(G225='New Loan Calculator'!$F$10),K224*(1+'New Loan Calculator'!$F$12)+'New Loan Calculator'!$F$13,IF(K224&lt;=0,0,K224-J225))))</f>
        <v/>
      </c>
      <c r="L225" s="25"/>
    </row>
    <row r="226" spans="6:12" ht="15.75">
      <c r="F226" s="25"/>
      <c r="G226" s="30" t="str">
        <f t="shared" si="9"/>
        <v/>
      </c>
      <c r="H226" s="1">
        <f t="shared" si="10"/>
        <v>0</v>
      </c>
      <c r="I226" s="1" t="str">
        <f>IF(G226="","",IF(OR(G226='New Loan Calculator'!$F$10,G226&gt;'New Loan Calculator'!$F$10),K225*'New Loan Calculator'!$F$11/12,IF(K225&lt;0,0,K225)*Rate/12))</f>
        <v/>
      </c>
      <c r="J226" s="1" t="str">
        <f t="shared" si="11"/>
        <v/>
      </c>
      <c r="K226" s="1" t="str">
        <f>IF(AND(H226&lt;&gt;0,H226&lt;EMI),0,IF(G226="","",IF(OR(G226='New Loan Calculator'!$F$10),K225*(1+'New Loan Calculator'!$F$12)+'New Loan Calculator'!$F$13,IF(K225&lt;=0,0,K225-J226))))</f>
        <v/>
      </c>
      <c r="L226" s="25"/>
    </row>
    <row r="227" spans="6:12" ht="15.75">
      <c r="F227" s="25"/>
      <c r="G227" s="30" t="str">
        <f t="shared" si="9"/>
        <v/>
      </c>
      <c r="H227" s="1">
        <f t="shared" si="10"/>
        <v>0</v>
      </c>
      <c r="I227" s="1" t="str">
        <f>IF(G227="","",IF(OR(G227='New Loan Calculator'!$F$10,G227&gt;'New Loan Calculator'!$F$10),K226*'New Loan Calculator'!$F$11/12,IF(K226&lt;0,0,K226)*Rate/12))</f>
        <v/>
      </c>
      <c r="J227" s="1" t="str">
        <f t="shared" si="11"/>
        <v/>
      </c>
      <c r="K227" s="1" t="str">
        <f>IF(AND(H227&lt;&gt;0,H227&lt;EMI),0,IF(G227="","",IF(OR(G227='New Loan Calculator'!$F$10),K226*(1+'New Loan Calculator'!$F$12)+'New Loan Calculator'!$F$13,IF(K226&lt;=0,0,K226-J227))))</f>
        <v/>
      </c>
      <c r="L227" s="25"/>
    </row>
    <row r="228" spans="6:12" ht="15.75">
      <c r="F228" s="25"/>
      <c r="G228" s="30" t="str">
        <f t="shared" si="9"/>
        <v/>
      </c>
      <c r="H228" s="1">
        <f t="shared" si="10"/>
        <v>0</v>
      </c>
      <c r="I228" s="1" t="str">
        <f>IF(G228="","",IF(OR(G228='New Loan Calculator'!$F$10,G228&gt;'New Loan Calculator'!$F$10),K227*'New Loan Calculator'!$F$11/12,IF(K227&lt;0,0,K227)*Rate/12))</f>
        <v/>
      </c>
      <c r="J228" s="1" t="str">
        <f t="shared" si="11"/>
        <v/>
      </c>
      <c r="K228" s="1" t="str">
        <f>IF(AND(H228&lt;&gt;0,H228&lt;EMI),0,IF(G228="","",IF(OR(G228='New Loan Calculator'!$F$10),K227*(1+'New Loan Calculator'!$F$12)+'New Loan Calculator'!$F$13,IF(K227&lt;=0,0,K227-J228))))</f>
        <v/>
      </c>
      <c r="L228" s="25"/>
    </row>
    <row r="229" spans="6:12" ht="15.75">
      <c r="F229" s="25"/>
      <c r="G229" s="30" t="str">
        <f t="shared" si="9"/>
        <v/>
      </c>
      <c r="H229" s="1">
        <f t="shared" si="10"/>
        <v>0</v>
      </c>
      <c r="I229" s="1" t="str">
        <f>IF(G229="","",IF(OR(G229='New Loan Calculator'!$F$10,G229&gt;'New Loan Calculator'!$F$10),K228*'New Loan Calculator'!$F$11/12,IF(K228&lt;0,0,K228)*Rate/12))</f>
        <v/>
      </c>
      <c r="J229" s="1" t="str">
        <f t="shared" si="11"/>
        <v/>
      </c>
      <c r="K229" s="1" t="str">
        <f>IF(AND(H229&lt;&gt;0,H229&lt;EMI),0,IF(G229="","",IF(OR(G229='New Loan Calculator'!$F$10),K228*(1+'New Loan Calculator'!$F$12)+'New Loan Calculator'!$F$13,IF(K228&lt;=0,0,K228-J229))))</f>
        <v/>
      </c>
      <c r="L229" s="25"/>
    </row>
    <row r="230" spans="6:12" ht="15.75">
      <c r="F230" s="25"/>
      <c r="G230" s="30" t="str">
        <f t="shared" si="9"/>
        <v/>
      </c>
      <c r="H230" s="1">
        <f t="shared" si="10"/>
        <v>0</v>
      </c>
      <c r="I230" s="1" t="str">
        <f>IF(G230="","",IF(OR(G230='New Loan Calculator'!$F$10,G230&gt;'New Loan Calculator'!$F$10),K229*'New Loan Calculator'!$F$11/12,IF(K229&lt;0,0,K229)*Rate/12))</f>
        <v/>
      </c>
      <c r="J230" s="1" t="str">
        <f t="shared" si="11"/>
        <v/>
      </c>
      <c r="K230" s="1" t="str">
        <f>IF(AND(H230&lt;&gt;0,H230&lt;EMI),0,IF(G230="","",IF(OR(G230='New Loan Calculator'!$F$10),K229*(1+'New Loan Calculator'!$F$12)+'New Loan Calculator'!$F$13,IF(K229&lt;=0,0,K229-J230))))</f>
        <v/>
      </c>
      <c r="L230" s="25"/>
    </row>
    <row r="231" spans="6:12" ht="15.75">
      <c r="F231" s="25"/>
      <c r="G231" s="30" t="str">
        <f t="shared" si="9"/>
        <v/>
      </c>
      <c r="H231" s="1">
        <f t="shared" si="10"/>
        <v>0</v>
      </c>
      <c r="I231" s="1" t="str">
        <f>IF(G231="","",IF(OR(G231='New Loan Calculator'!$F$10,G231&gt;'New Loan Calculator'!$F$10),K230*'New Loan Calculator'!$F$11/12,IF(K230&lt;0,0,K230)*Rate/12))</f>
        <v/>
      </c>
      <c r="J231" s="1" t="str">
        <f t="shared" si="11"/>
        <v/>
      </c>
      <c r="K231" s="1" t="str">
        <f>IF(AND(H231&lt;&gt;0,H231&lt;EMI),0,IF(G231="","",IF(OR(G231='New Loan Calculator'!$F$10),K230*(1+'New Loan Calculator'!$F$12)+'New Loan Calculator'!$F$13,IF(K230&lt;=0,0,K230-J231))))</f>
        <v/>
      </c>
      <c r="L231" s="25"/>
    </row>
    <row r="232" spans="6:12" ht="15.75">
      <c r="F232" s="25"/>
      <c r="G232" s="30" t="str">
        <f t="shared" si="9"/>
        <v/>
      </c>
      <c r="H232" s="1">
        <f t="shared" si="10"/>
        <v>0</v>
      </c>
      <c r="I232" s="1" t="str">
        <f>IF(G232="","",IF(OR(G232='New Loan Calculator'!$F$10,G232&gt;'New Loan Calculator'!$F$10),K231*'New Loan Calculator'!$F$11/12,IF(K231&lt;0,0,K231)*Rate/12))</f>
        <v/>
      </c>
      <c r="J232" s="1" t="str">
        <f t="shared" si="11"/>
        <v/>
      </c>
      <c r="K232" s="1" t="str">
        <f>IF(AND(H232&lt;&gt;0,H232&lt;EMI),0,IF(G232="","",IF(OR(G232='New Loan Calculator'!$F$10),K231*(1+'New Loan Calculator'!$F$12)+'New Loan Calculator'!$F$13,IF(K231&lt;=0,0,K231-J232))))</f>
        <v/>
      </c>
      <c r="L232" s="25"/>
    </row>
    <row r="233" spans="6:12" ht="15.75">
      <c r="F233" s="25"/>
      <c r="G233" s="30" t="str">
        <f t="shared" si="9"/>
        <v/>
      </c>
      <c r="H233" s="1">
        <f t="shared" si="10"/>
        <v>0</v>
      </c>
      <c r="I233" s="1" t="str">
        <f>IF(G233="","",IF(OR(G233='New Loan Calculator'!$F$10,G233&gt;'New Loan Calculator'!$F$10),K232*'New Loan Calculator'!$F$11/12,IF(K232&lt;0,0,K232)*Rate/12))</f>
        <v/>
      </c>
      <c r="J233" s="1" t="str">
        <f t="shared" si="11"/>
        <v/>
      </c>
      <c r="K233" s="1" t="str">
        <f>IF(AND(H233&lt;&gt;0,H233&lt;EMI),0,IF(G233="","",IF(OR(G233='New Loan Calculator'!$F$10),K232*(1+'New Loan Calculator'!$F$12)+'New Loan Calculator'!$F$13,IF(K232&lt;=0,0,K232-J233))))</f>
        <v/>
      </c>
      <c r="L233" s="25"/>
    </row>
    <row r="234" spans="6:12" ht="15.75">
      <c r="F234" s="25"/>
      <c r="G234" s="30" t="str">
        <f t="shared" si="9"/>
        <v/>
      </c>
      <c r="H234" s="1">
        <f t="shared" si="10"/>
        <v>0</v>
      </c>
      <c r="I234" s="1" t="str">
        <f>IF(G234="","",IF(OR(G234='New Loan Calculator'!$F$10,G234&gt;'New Loan Calculator'!$F$10),K233*'New Loan Calculator'!$F$11/12,IF(K233&lt;0,0,K233)*Rate/12))</f>
        <v/>
      </c>
      <c r="J234" s="1" t="str">
        <f t="shared" si="11"/>
        <v/>
      </c>
      <c r="K234" s="1" t="str">
        <f>IF(AND(H234&lt;&gt;0,H234&lt;EMI),0,IF(G234="","",IF(OR(G234='New Loan Calculator'!$F$10),K233*(1+'New Loan Calculator'!$F$12)+'New Loan Calculator'!$F$13,IF(K233&lt;=0,0,K233-J234))))</f>
        <v/>
      </c>
      <c r="L234" s="25"/>
    </row>
    <row r="235" spans="6:12" ht="15.75">
      <c r="F235" s="25"/>
      <c r="G235" s="30" t="str">
        <f t="shared" si="9"/>
        <v/>
      </c>
      <c r="H235" s="1">
        <f t="shared" si="10"/>
        <v>0</v>
      </c>
      <c r="I235" s="1" t="str">
        <f>IF(G235="","",IF(OR(G235='New Loan Calculator'!$F$10,G235&gt;'New Loan Calculator'!$F$10),K234*'New Loan Calculator'!$F$11/12,IF(K234&lt;0,0,K234)*Rate/12))</f>
        <v/>
      </c>
      <c r="J235" s="1" t="str">
        <f t="shared" si="11"/>
        <v/>
      </c>
      <c r="K235" s="1" t="str">
        <f>IF(AND(H235&lt;&gt;0,H235&lt;EMI),0,IF(G235="","",IF(OR(G235='New Loan Calculator'!$F$10),K234*(1+'New Loan Calculator'!$F$12)+'New Loan Calculator'!$F$13,IF(K234&lt;=0,0,K234-J235))))</f>
        <v/>
      </c>
      <c r="L235" s="25"/>
    </row>
    <row r="236" spans="6:12" ht="15.75">
      <c r="F236" s="25"/>
      <c r="G236" s="30" t="str">
        <f t="shared" si="9"/>
        <v/>
      </c>
      <c r="H236" s="1">
        <f t="shared" si="10"/>
        <v>0</v>
      </c>
      <c r="I236" s="1" t="str">
        <f>IF(G236="","",IF(OR(G236='New Loan Calculator'!$F$10,G236&gt;'New Loan Calculator'!$F$10),K235*'New Loan Calculator'!$F$11/12,IF(K235&lt;0,0,K235)*Rate/12))</f>
        <v/>
      </c>
      <c r="J236" s="1" t="str">
        <f t="shared" si="11"/>
        <v/>
      </c>
      <c r="K236" s="1" t="str">
        <f>IF(AND(H236&lt;&gt;0,H236&lt;EMI),0,IF(G236="","",IF(OR(G236='New Loan Calculator'!$F$10),K235*(1+'New Loan Calculator'!$F$12)+'New Loan Calculator'!$F$13,IF(K235&lt;=0,0,K235-J236))))</f>
        <v/>
      </c>
      <c r="L236" s="25"/>
    </row>
    <row r="237" spans="6:12" ht="15.75">
      <c r="F237" s="25"/>
      <c r="G237" s="30" t="str">
        <f t="shared" si="9"/>
        <v/>
      </c>
      <c r="H237" s="1">
        <f t="shared" si="10"/>
        <v>0</v>
      </c>
      <c r="I237" s="1" t="str">
        <f>IF(G237="","",IF(OR(G237='New Loan Calculator'!$F$10,G237&gt;'New Loan Calculator'!$F$10),K236*'New Loan Calculator'!$F$11/12,IF(K236&lt;0,0,K236)*Rate/12))</f>
        <v/>
      </c>
      <c r="J237" s="1" t="str">
        <f t="shared" si="11"/>
        <v/>
      </c>
      <c r="K237" s="1" t="str">
        <f>IF(AND(H237&lt;&gt;0,H237&lt;EMI),0,IF(G237="","",IF(OR(G237='New Loan Calculator'!$F$10),K236*(1+'New Loan Calculator'!$F$12)+'New Loan Calculator'!$F$13,IF(K236&lt;=0,0,K236-J237))))</f>
        <v/>
      </c>
      <c r="L237" s="25"/>
    </row>
    <row r="238" spans="6:12" ht="15.75">
      <c r="F238" s="25"/>
      <c r="G238" s="30" t="str">
        <f t="shared" si="9"/>
        <v/>
      </c>
      <c r="H238" s="1">
        <f t="shared" si="10"/>
        <v>0</v>
      </c>
      <c r="I238" s="1" t="str">
        <f>IF(G238="","",IF(OR(G238='New Loan Calculator'!$F$10,G238&gt;'New Loan Calculator'!$F$10),K237*'New Loan Calculator'!$F$11/12,IF(K237&lt;0,0,K237)*Rate/12))</f>
        <v/>
      </c>
      <c r="J238" s="1" t="str">
        <f t="shared" si="11"/>
        <v/>
      </c>
      <c r="K238" s="1" t="str">
        <f>IF(AND(H238&lt;&gt;0,H238&lt;EMI),0,IF(G238="","",IF(OR(G238='New Loan Calculator'!$F$10),K237*(1+'New Loan Calculator'!$F$12)+'New Loan Calculator'!$F$13,IF(K237&lt;=0,0,K237-J238))))</f>
        <v/>
      </c>
      <c r="L238" s="25"/>
    </row>
    <row r="239" spans="6:12" ht="15.75">
      <c r="F239" s="25"/>
      <c r="G239" s="30" t="str">
        <f t="shared" si="9"/>
        <v/>
      </c>
      <c r="H239" s="1">
        <f t="shared" si="10"/>
        <v>0</v>
      </c>
      <c r="I239" s="1" t="str">
        <f>IF(G239="","",IF(OR(G239='New Loan Calculator'!$F$10,G239&gt;'New Loan Calculator'!$F$10),K238*'New Loan Calculator'!$F$11/12,IF(K238&lt;0,0,K238)*Rate/12))</f>
        <v/>
      </c>
      <c r="J239" s="1" t="str">
        <f t="shared" si="11"/>
        <v/>
      </c>
      <c r="K239" s="1" t="str">
        <f>IF(AND(H239&lt;&gt;0,H239&lt;EMI),0,IF(G239="","",IF(OR(G239='New Loan Calculator'!$F$10),K238*(1+'New Loan Calculator'!$F$12)+'New Loan Calculator'!$F$13,IF(K238&lt;=0,0,K238-J239))))</f>
        <v/>
      </c>
      <c r="L239" s="25"/>
    </row>
    <row r="240" spans="6:12" ht="15.75">
      <c r="F240" s="25"/>
      <c r="G240" s="30" t="str">
        <f t="shared" si="9"/>
        <v/>
      </c>
      <c r="H240" s="1">
        <f t="shared" si="10"/>
        <v>0</v>
      </c>
      <c r="I240" s="1" t="str">
        <f>IF(G240="","",IF(OR(G240='New Loan Calculator'!$F$10,G240&gt;'New Loan Calculator'!$F$10),K239*'New Loan Calculator'!$F$11/12,IF(K239&lt;0,0,K239)*Rate/12))</f>
        <v/>
      </c>
      <c r="J240" s="1" t="str">
        <f t="shared" si="11"/>
        <v/>
      </c>
      <c r="K240" s="1" t="str">
        <f>IF(AND(H240&lt;&gt;0,H240&lt;EMI),0,IF(G240="","",IF(OR(G240='New Loan Calculator'!$F$10),K239*(1+'New Loan Calculator'!$F$12)+'New Loan Calculator'!$F$13,IF(K239&lt;=0,0,K239-J240))))</f>
        <v/>
      </c>
      <c r="L240" s="25"/>
    </row>
    <row r="241" spans="6:12" ht="15.75">
      <c r="F241" s="25"/>
      <c r="G241" s="30" t="str">
        <f t="shared" si="9"/>
        <v/>
      </c>
      <c r="H241" s="1">
        <f t="shared" si="10"/>
        <v>0</v>
      </c>
      <c r="I241" s="1" t="str">
        <f>IF(G241="","",IF(OR(G241='New Loan Calculator'!$F$10,G241&gt;'New Loan Calculator'!$F$10),K240*'New Loan Calculator'!$F$11/12,IF(K240&lt;0,0,K240)*Rate/12))</f>
        <v/>
      </c>
      <c r="J241" s="1" t="str">
        <f t="shared" si="11"/>
        <v/>
      </c>
      <c r="K241" s="1" t="str">
        <f>IF(AND(H241&lt;&gt;0,H241&lt;EMI),0,IF(G241="","",IF(OR(G241='New Loan Calculator'!$F$10),K240*(1+'New Loan Calculator'!$F$12)+'New Loan Calculator'!$F$13,IF(K240&lt;=0,0,K240-J241))))</f>
        <v/>
      </c>
      <c r="L241" s="25"/>
    </row>
    <row r="242" spans="6:12" ht="15.75">
      <c r="F242" s="25"/>
      <c r="G242" s="30" t="str">
        <f t="shared" si="9"/>
        <v/>
      </c>
      <c r="H242" s="1">
        <f t="shared" si="10"/>
        <v>0</v>
      </c>
      <c r="I242" s="1" t="str">
        <f>IF(G242="","",IF(OR(G242='New Loan Calculator'!$F$10,G242&gt;'New Loan Calculator'!$F$10),K241*'New Loan Calculator'!$F$11/12,IF(K241&lt;0,0,K241)*Rate/12))</f>
        <v/>
      </c>
      <c r="J242" s="1" t="str">
        <f t="shared" si="11"/>
        <v/>
      </c>
      <c r="K242" s="1" t="str">
        <f>IF(AND(H242&lt;&gt;0,H242&lt;EMI),0,IF(G242="","",IF(OR(G242='New Loan Calculator'!$F$10),K241*(1+'New Loan Calculator'!$F$12)+'New Loan Calculator'!$F$13,IF(K241&lt;=0,0,K241-J242))))</f>
        <v/>
      </c>
      <c r="L242" s="25"/>
    </row>
    <row r="243" spans="6:12" ht="15.75">
      <c r="F243" s="25"/>
      <c r="G243" s="30" t="str">
        <f t="shared" si="9"/>
        <v/>
      </c>
      <c r="H243" s="1">
        <f t="shared" si="10"/>
        <v>0</v>
      </c>
      <c r="I243" s="1" t="str">
        <f>IF(G243="","",IF(OR(G243='New Loan Calculator'!$F$10,G243&gt;'New Loan Calculator'!$F$10),K242*'New Loan Calculator'!$F$11/12,IF(K242&lt;0,0,K242)*Rate/12))</f>
        <v/>
      </c>
      <c r="J243" s="1" t="str">
        <f t="shared" si="11"/>
        <v/>
      </c>
      <c r="K243" s="1" t="str">
        <f>IF(AND(H243&lt;&gt;0,H243&lt;EMI),0,IF(G243="","",IF(OR(G243='New Loan Calculator'!$F$10),K242*(1+'New Loan Calculator'!$F$12)+'New Loan Calculator'!$F$13,IF(K242&lt;=0,0,K242-J243))))</f>
        <v/>
      </c>
      <c r="L243" s="25"/>
    </row>
    <row r="244" spans="6:12" ht="15.75">
      <c r="F244" s="25"/>
      <c r="G244" s="30" t="str">
        <f t="shared" si="9"/>
        <v/>
      </c>
      <c r="H244" s="1">
        <f t="shared" si="10"/>
        <v>0</v>
      </c>
      <c r="I244" s="1" t="str">
        <f>IF(G244="","",IF(OR(G244='New Loan Calculator'!$F$10,G244&gt;'New Loan Calculator'!$F$10),K243*'New Loan Calculator'!$F$11/12,IF(K243&lt;0,0,K243)*Rate/12))</f>
        <v/>
      </c>
      <c r="J244" s="1" t="str">
        <f t="shared" si="11"/>
        <v/>
      </c>
      <c r="K244" s="1" t="str">
        <f>IF(AND(H244&lt;&gt;0,H244&lt;EMI),0,IF(G244="","",IF(OR(G244='New Loan Calculator'!$F$10),K243*(1+'New Loan Calculator'!$F$12)+'New Loan Calculator'!$F$13,IF(K243&lt;=0,0,K243-J244))))</f>
        <v/>
      </c>
      <c r="L244" s="25"/>
    </row>
    <row r="245" spans="6:12" ht="15.75">
      <c r="F245" s="25"/>
      <c r="G245" s="30" t="str">
        <f t="shared" si="9"/>
        <v/>
      </c>
      <c r="H245" s="1">
        <f t="shared" si="10"/>
        <v>0</v>
      </c>
      <c r="I245" s="1" t="str">
        <f>IF(G245="","",IF(OR(G245='New Loan Calculator'!$F$10,G245&gt;'New Loan Calculator'!$F$10),K244*'New Loan Calculator'!$F$11/12,IF(K244&lt;0,0,K244)*Rate/12))</f>
        <v/>
      </c>
      <c r="J245" s="1" t="str">
        <f t="shared" si="11"/>
        <v/>
      </c>
      <c r="K245" s="1" t="str">
        <f>IF(AND(H245&lt;&gt;0,H245&lt;EMI),0,IF(G245="","",IF(OR(G245='New Loan Calculator'!$F$10),K244*(1+'New Loan Calculator'!$F$12)+'New Loan Calculator'!$F$13,IF(K244&lt;=0,0,K244-J245))))</f>
        <v/>
      </c>
      <c r="L245" s="25"/>
    </row>
    <row r="246" spans="6:12" ht="15.75">
      <c r="F246" s="25"/>
      <c r="G246" s="30" t="str">
        <f t="shared" si="9"/>
        <v/>
      </c>
      <c r="H246" s="1">
        <f t="shared" si="10"/>
        <v>0</v>
      </c>
      <c r="I246" s="1" t="str">
        <f>IF(G246="","",IF(OR(G246='New Loan Calculator'!$F$10,G246&gt;'New Loan Calculator'!$F$10),K245*'New Loan Calculator'!$F$11/12,IF(K245&lt;0,0,K245)*Rate/12))</f>
        <v/>
      </c>
      <c r="J246" s="1" t="str">
        <f t="shared" si="11"/>
        <v/>
      </c>
      <c r="K246" s="1" t="str">
        <f>IF(AND(H246&lt;&gt;0,H246&lt;EMI),0,IF(G246="","",IF(OR(G246='New Loan Calculator'!$F$10),K245*(1+'New Loan Calculator'!$F$12)+'New Loan Calculator'!$F$13,IF(K245&lt;=0,0,K245-J246))))</f>
        <v/>
      </c>
      <c r="L246" s="25"/>
    </row>
    <row r="247" spans="6:12" ht="15.75">
      <c r="F247" s="25"/>
      <c r="G247" s="30" t="str">
        <f t="shared" si="9"/>
        <v/>
      </c>
      <c r="H247" s="1">
        <f t="shared" si="10"/>
        <v>0</v>
      </c>
      <c r="I247" s="1" t="str">
        <f>IF(G247="","",IF(OR(G247='New Loan Calculator'!$F$10,G247&gt;'New Loan Calculator'!$F$10),K246*'New Loan Calculator'!$F$11/12,IF(K246&lt;0,0,K246)*Rate/12))</f>
        <v/>
      </c>
      <c r="J247" s="1" t="str">
        <f t="shared" si="11"/>
        <v/>
      </c>
      <c r="K247" s="1" t="str">
        <f>IF(AND(H247&lt;&gt;0,H247&lt;EMI),0,IF(G247="","",IF(OR(G247='New Loan Calculator'!$F$10),K246*(1+'New Loan Calculator'!$F$12)+'New Loan Calculator'!$F$13,IF(K246&lt;=0,0,K246-J247))))</f>
        <v/>
      </c>
      <c r="L247" s="25"/>
    </row>
    <row r="248" spans="6:12" ht="15.75">
      <c r="F248" s="25"/>
      <c r="G248" s="30" t="str">
        <f t="shared" si="9"/>
        <v/>
      </c>
      <c r="H248" s="1">
        <f t="shared" si="10"/>
        <v>0</v>
      </c>
      <c r="I248" s="1" t="str">
        <f>IF(G248="","",IF(OR(G248='New Loan Calculator'!$F$10,G248&gt;'New Loan Calculator'!$F$10),K247*'New Loan Calculator'!$F$11/12,IF(K247&lt;0,0,K247)*Rate/12))</f>
        <v/>
      </c>
      <c r="J248" s="1" t="str">
        <f t="shared" si="11"/>
        <v/>
      </c>
      <c r="K248" s="1" t="str">
        <f>IF(AND(H248&lt;&gt;0,H248&lt;EMI),0,IF(G248="","",IF(OR(G248='New Loan Calculator'!$F$10),K247*(1+'New Loan Calculator'!$F$12)+'New Loan Calculator'!$F$13,IF(K247&lt;=0,0,K247-J248))))</f>
        <v/>
      </c>
      <c r="L248" s="25"/>
    </row>
    <row r="249" spans="6:12" ht="15.75">
      <c r="F249" s="25"/>
      <c r="G249" s="30" t="str">
        <f t="shared" si="9"/>
        <v/>
      </c>
      <c r="H249" s="1">
        <f t="shared" si="10"/>
        <v>0</v>
      </c>
      <c r="I249" s="1" t="str">
        <f>IF(G249="","",IF(OR(G249='New Loan Calculator'!$F$10,G249&gt;'New Loan Calculator'!$F$10),K248*'New Loan Calculator'!$F$11/12,IF(K248&lt;0,0,K248)*Rate/12))</f>
        <v/>
      </c>
      <c r="J249" s="1" t="str">
        <f t="shared" si="11"/>
        <v/>
      </c>
      <c r="K249" s="1" t="str">
        <f>IF(AND(H249&lt;&gt;0,H249&lt;EMI),0,IF(G249="","",IF(OR(G249='New Loan Calculator'!$F$10),K248*(1+'New Loan Calculator'!$F$12)+'New Loan Calculator'!$F$13,IF(K248&lt;=0,0,K248-J249))))</f>
        <v/>
      </c>
      <c r="L249" s="25"/>
    </row>
    <row r="250" spans="6:12" ht="15.75">
      <c r="F250" s="25"/>
      <c r="G250" s="30" t="str">
        <f t="shared" si="9"/>
        <v/>
      </c>
      <c r="H250" s="1">
        <f t="shared" si="10"/>
        <v>0</v>
      </c>
      <c r="I250" s="1" t="str">
        <f>IF(G250="","",IF(OR(G250='New Loan Calculator'!$F$10,G250&gt;'New Loan Calculator'!$F$10),K249*'New Loan Calculator'!$F$11/12,IF(K249&lt;0,0,K249)*Rate/12))</f>
        <v/>
      </c>
      <c r="J250" s="1" t="str">
        <f t="shared" si="11"/>
        <v/>
      </c>
      <c r="K250" s="1" t="str">
        <f>IF(AND(H250&lt;&gt;0,H250&lt;EMI),0,IF(G250="","",IF(OR(G250='New Loan Calculator'!$F$10),K249*(1+'New Loan Calculator'!$F$12)+'New Loan Calculator'!$F$13,IF(K249&lt;=0,0,K249-J250))))</f>
        <v/>
      </c>
      <c r="L250" s="25"/>
    </row>
    <row r="251" spans="6:12" ht="15.75">
      <c r="F251" s="25"/>
      <c r="G251" s="30" t="str">
        <f t="shared" si="9"/>
        <v/>
      </c>
      <c r="H251" s="1">
        <f t="shared" si="10"/>
        <v>0</v>
      </c>
      <c r="I251" s="1" t="str">
        <f>IF(G251="","",IF(OR(G251='New Loan Calculator'!$F$10,G251&gt;'New Loan Calculator'!$F$10),K250*'New Loan Calculator'!$F$11/12,IF(K250&lt;0,0,K250)*Rate/12))</f>
        <v/>
      </c>
      <c r="J251" s="1" t="str">
        <f t="shared" si="11"/>
        <v/>
      </c>
      <c r="K251" s="1" t="str">
        <f>IF(AND(H251&lt;&gt;0,H251&lt;EMI),0,IF(G251="","",IF(OR(G251='New Loan Calculator'!$F$10),K250*(1+'New Loan Calculator'!$F$12)+'New Loan Calculator'!$F$13,IF(K250&lt;=0,0,K250-J251))))</f>
        <v/>
      </c>
      <c r="L251" s="25"/>
    </row>
    <row r="252" spans="6:12" ht="15.75">
      <c r="F252" s="25"/>
      <c r="G252" s="30" t="str">
        <f t="shared" si="9"/>
        <v/>
      </c>
      <c r="H252" s="1">
        <f t="shared" si="10"/>
        <v>0</v>
      </c>
      <c r="I252" s="1" t="str">
        <f>IF(G252="","",IF(OR(G252='New Loan Calculator'!$F$10,G252&gt;'New Loan Calculator'!$F$10),K251*'New Loan Calculator'!$F$11/12,IF(K251&lt;0,0,K251)*Rate/12))</f>
        <v/>
      </c>
      <c r="J252" s="1" t="str">
        <f t="shared" si="11"/>
        <v/>
      </c>
      <c r="K252" s="1" t="str">
        <f>IF(AND(H252&lt;&gt;0,H252&lt;EMI),0,IF(G252="","",IF(OR(G252='New Loan Calculator'!$F$10),K251*(1+'New Loan Calculator'!$F$12)+'New Loan Calculator'!$F$13,IF(K251&lt;=0,0,K251-J252))))</f>
        <v/>
      </c>
      <c r="L252" s="25"/>
    </row>
    <row r="253" spans="6:12" ht="15.75">
      <c r="F253" s="25"/>
      <c r="G253" s="30" t="str">
        <f t="shared" si="9"/>
        <v/>
      </c>
      <c r="H253" s="1">
        <f t="shared" si="10"/>
        <v>0</v>
      </c>
      <c r="I253" s="1" t="str">
        <f>IF(G253="","",IF(OR(G253='New Loan Calculator'!$F$10,G253&gt;'New Loan Calculator'!$F$10),K252*'New Loan Calculator'!$F$11/12,IF(K252&lt;0,0,K252)*Rate/12))</f>
        <v/>
      </c>
      <c r="J253" s="1" t="str">
        <f t="shared" si="11"/>
        <v/>
      </c>
      <c r="K253" s="1" t="str">
        <f>IF(AND(H253&lt;&gt;0,H253&lt;EMI),0,IF(G253="","",IF(OR(G253='New Loan Calculator'!$F$10),K252*(1+'New Loan Calculator'!$F$12)+'New Loan Calculator'!$F$13,IF(K252&lt;=0,0,K252-J253))))</f>
        <v/>
      </c>
      <c r="L253" s="25"/>
    </row>
    <row r="254" spans="6:12" ht="15.75">
      <c r="F254" s="25"/>
      <c r="G254" s="30" t="str">
        <f t="shared" si="9"/>
        <v/>
      </c>
      <c r="H254" s="1">
        <f t="shared" si="10"/>
        <v>0</v>
      </c>
      <c r="I254" s="1" t="str">
        <f>IF(G254="","",IF(OR(G254='New Loan Calculator'!$F$10,G254&gt;'New Loan Calculator'!$F$10),K253*'New Loan Calculator'!$F$11/12,IF(K253&lt;0,0,K253)*Rate/12))</f>
        <v/>
      </c>
      <c r="J254" s="1" t="str">
        <f t="shared" si="11"/>
        <v/>
      </c>
      <c r="K254" s="1" t="str">
        <f>IF(AND(H254&lt;&gt;0,H254&lt;EMI),0,IF(G254="","",IF(OR(G254='New Loan Calculator'!$F$10),K253*(1+'New Loan Calculator'!$F$12)+'New Loan Calculator'!$F$13,IF(K253&lt;=0,0,K253-J254))))</f>
        <v/>
      </c>
      <c r="L254" s="25"/>
    </row>
    <row r="255" spans="6:12" ht="15.75">
      <c r="F255" s="25"/>
      <c r="G255" s="30" t="str">
        <f t="shared" si="9"/>
        <v/>
      </c>
      <c r="H255" s="1">
        <f t="shared" si="10"/>
        <v>0</v>
      </c>
      <c r="I255" s="1" t="str">
        <f>IF(G255="","",IF(OR(G255='New Loan Calculator'!$F$10,G255&gt;'New Loan Calculator'!$F$10),K254*'New Loan Calculator'!$F$11/12,IF(K254&lt;0,0,K254)*Rate/12))</f>
        <v/>
      </c>
      <c r="J255" s="1" t="str">
        <f t="shared" si="11"/>
        <v/>
      </c>
      <c r="K255" s="1" t="str">
        <f>IF(AND(H255&lt;&gt;0,H255&lt;EMI),0,IF(G255="","",IF(OR(G255='New Loan Calculator'!$F$10),K254*(1+'New Loan Calculator'!$F$12)+'New Loan Calculator'!$F$13,IF(K254&lt;=0,0,K254-J255))))</f>
        <v/>
      </c>
      <c r="L255" s="25"/>
    </row>
    <row r="256" spans="6:12" ht="15.75">
      <c r="F256" s="25"/>
      <c r="G256" s="30" t="str">
        <f t="shared" si="9"/>
        <v/>
      </c>
      <c r="H256" s="1">
        <f t="shared" si="10"/>
        <v>0</v>
      </c>
      <c r="I256" s="1" t="str">
        <f>IF(G256="","",IF(OR(G256='New Loan Calculator'!$F$10,G256&gt;'New Loan Calculator'!$F$10),K255*'New Loan Calculator'!$F$11/12,IF(K255&lt;0,0,K255)*Rate/12))</f>
        <v/>
      </c>
      <c r="J256" s="1" t="str">
        <f t="shared" si="11"/>
        <v/>
      </c>
      <c r="K256" s="1" t="str">
        <f>IF(AND(H256&lt;&gt;0,H256&lt;EMI),0,IF(G256="","",IF(OR(G256='New Loan Calculator'!$F$10),K255*(1+'New Loan Calculator'!$F$12)+'New Loan Calculator'!$F$13,IF(K255&lt;=0,0,K255-J256))))</f>
        <v/>
      </c>
      <c r="L256" s="25"/>
    </row>
    <row r="257" spans="6:12" ht="15.75">
      <c r="F257" s="25"/>
      <c r="G257" s="30" t="str">
        <f t="shared" si="9"/>
        <v/>
      </c>
      <c r="H257" s="1">
        <f t="shared" si="10"/>
        <v>0</v>
      </c>
      <c r="I257" s="1" t="str">
        <f>IF(G257="","",IF(OR(G257='New Loan Calculator'!$F$10,G257&gt;'New Loan Calculator'!$F$10),K256*'New Loan Calculator'!$F$11/12,IF(K256&lt;0,0,K256)*Rate/12))</f>
        <v/>
      </c>
      <c r="J257" s="1" t="str">
        <f t="shared" si="11"/>
        <v/>
      </c>
      <c r="K257" s="1" t="str">
        <f>IF(AND(H257&lt;&gt;0,H257&lt;EMI),0,IF(G257="","",IF(OR(G257='New Loan Calculator'!$F$10),K256*(1+'New Loan Calculator'!$F$12)+'New Loan Calculator'!$F$13,IF(K256&lt;=0,0,K256-J257))))</f>
        <v/>
      </c>
      <c r="L257" s="25"/>
    </row>
    <row r="258" spans="6:12" ht="15.75">
      <c r="F258" s="25"/>
      <c r="G258" s="30" t="str">
        <f t="shared" si="9"/>
        <v/>
      </c>
      <c r="H258" s="1">
        <f t="shared" si="10"/>
        <v>0</v>
      </c>
      <c r="I258" s="1" t="str">
        <f>IF(G258="","",IF(OR(G258='New Loan Calculator'!$F$10,G258&gt;'New Loan Calculator'!$F$10),K257*'New Loan Calculator'!$F$11/12,IF(K257&lt;0,0,K257)*Rate/12))</f>
        <v/>
      </c>
      <c r="J258" s="1" t="str">
        <f t="shared" si="11"/>
        <v/>
      </c>
      <c r="K258" s="1" t="str">
        <f>IF(AND(H258&lt;&gt;0,H258&lt;EMI),0,IF(G258="","",IF(OR(G258='New Loan Calculator'!$F$10),K257*(1+'New Loan Calculator'!$F$12)+'New Loan Calculator'!$F$13,IF(K257&lt;=0,0,K257-J258))))</f>
        <v/>
      </c>
      <c r="L258" s="25"/>
    </row>
    <row r="259" spans="6:12" ht="15.75">
      <c r="F259" s="25"/>
      <c r="G259" s="30" t="str">
        <f t="shared" si="9"/>
        <v/>
      </c>
      <c r="H259" s="1">
        <f t="shared" si="10"/>
        <v>0</v>
      </c>
      <c r="I259" s="1" t="str">
        <f>IF(G259="","",IF(OR(G259='New Loan Calculator'!$F$10,G259&gt;'New Loan Calculator'!$F$10),K258*'New Loan Calculator'!$F$11/12,IF(K258&lt;0,0,K258)*Rate/12))</f>
        <v/>
      </c>
      <c r="J259" s="1" t="str">
        <f t="shared" si="11"/>
        <v/>
      </c>
      <c r="K259" s="1" t="str">
        <f>IF(AND(H259&lt;&gt;0,H259&lt;EMI),0,IF(G259="","",IF(OR(G259='New Loan Calculator'!$F$10),K258*(1+'New Loan Calculator'!$F$12)+'New Loan Calculator'!$F$13,IF(K258&lt;=0,0,K258-J259))))</f>
        <v/>
      </c>
      <c r="L259" s="25"/>
    </row>
    <row r="260" spans="6:12" ht="15.75">
      <c r="F260" s="25"/>
      <c r="G260" s="30" t="str">
        <f t="shared" si="9"/>
        <v/>
      </c>
      <c r="H260" s="1">
        <f t="shared" si="10"/>
        <v>0</v>
      </c>
      <c r="I260" s="1" t="str">
        <f>IF(G260="","",IF(OR(G260='New Loan Calculator'!$F$10,G260&gt;'New Loan Calculator'!$F$10),K259*'New Loan Calculator'!$F$11/12,IF(K259&lt;0,0,K259)*Rate/12))</f>
        <v/>
      </c>
      <c r="J260" s="1" t="str">
        <f t="shared" si="11"/>
        <v/>
      </c>
      <c r="K260" s="1" t="str">
        <f>IF(AND(H260&lt;&gt;0,H260&lt;EMI),0,IF(G260="","",IF(OR(G260='New Loan Calculator'!$F$10),K259*(1+'New Loan Calculator'!$F$12)+'New Loan Calculator'!$F$13,IF(K259&lt;=0,0,K259-J260))))</f>
        <v/>
      </c>
      <c r="L260" s="25"/>
    </row>
    <row r="261" spans="6:12" ht="15.75">
      <c r="F261" s="25"/>
      <c r="G261" s="30" t="str">
        <f t="shared" ref="G261:G324" si="12">IF(G260="","",IF(K260=0,"",IF(K260&gt;0,G260+1,IF(G260&lt;Term*12,G260+1,""))))</f>
        <v/>
      </c>
      <c r="H261" s="1">
        <f t="shared" ref="H261:H324" si="13">IF(G261="",0,IF(K260&lt;EMI,K260,IF(G261="",NA(),EMI)))</f>
        <v>0</v>
      </c>
      <c r="I261" s="1" t="str">
        <f>IF(G261="","",IF(OR(G261='New Loan Calculator'!$F$10,G261&gt;'New Loan Calculator'!$F$10),K260*'New Loan Calculator'!$F$11/12,IF(K260&lt;0,0,K260)*Rate/12))</f>
        <v/>
      </c>
      <c r="J261" s="1" t="str">
        <f t="shared" ref="J261:J324" si="14">IF(G261="","",H261-I261)</f>
        <v/>
      </c>
      <c r="K261" s="1" t="str">
        <f>IF(AND(H261&lt;&gt;0,H261&lt;EMI),0,IF(G261="","",IF(OR(G261='New Loan Calculator'!$F$10),K260*(1+'New Loan Calculator'!$F$12)+'New Loan Calculator'!$F$13,IF(K260&lt;=0,0,K260-J261))))</f>
        <v/>
      </c>
      <c r="L261" s="25"/>
    </row>
    <row r="262" spans="6:12" ht="15.75">
      <c r="F262" s="25"/>
      <c r="G262" s="30" t="str">
        <f t="shared" si="12"/>
        <v/>
      </c>
      <c r="H262" s="1">
        <f t="shared" si="13"/>
        <v>0</v>
      </c>
      <c r="I262" s="1" t="str">
        <f>IF(G262="","",IF(OR(G262='New Loan Calculator'!$F$10,G262&gt;'New Loan Calculator'!$F$10),K261*'New Loan Calculator'!$F$11/12,IF(K261&lt;0,0,K261)*Rate/12))</f>
        <v/>
      </c>
      <c r="J262" s="1" t="str">
        <f t="shared" si="14"/>
        <v/>
      </c>
      <c r="K262" s="1" t="str">
        <f>IF(AND(H262&lt;&gt;0,H262&lt;EMI),0,IF(G262="","",IF(OR(G262='New Loan Calculator'!$F$10),K261*(1+'New Loan Calculator'!$F$12)+'New Loan Calculator'!$F$13,IF(K261&lt;=0,0,K261-J262))))</f>
        <v/>
      </c>
      <c r="L262" s="25"/>
    </row>
    <row r="263" spans="6:12" ht="15.75">
      <c r="F263" s="25"/>
      <c r="G263" s="30" t="str">
        <f t="shared" si="12"/>
        <v/>
      </c>
      <c r="H263" s="1">
        <f t="shared" si="13"/>
        <v>0</v>
      </c>
      <c r="I263" s="1" t="str">
        <f>IF(G263="","",IF(OR(G263='New Loan Calculator'!$F$10,G263&gt;'New Loan Calculator'!$F$10),K262*'New Loan Calculator'!$F$11/12,IF(K262&lt;0,0,K262)*Rate/12))</f>
        <v/>
      </c>
      <c r="J263" s="1" t="str">
        <f t="shared" si="14"/>
        <v/>
      </c>
      <c r="K263" s="1" t="str">
        <f>IF(AND(H263&lt;&gt;0,H263&lt;EMI),0,IF(G263="","",IF(OR(G263='New Loan Calculator'!$F$10),K262*(1+'New Loan Calculator'!$F$12)+'New Loan Calculator'!$F$13,IF(K262&lt;=0,0,K262-J263))))</f>
        <v/>
      </c>
      <c r="L263" s="25"/>
    </row>
    <row r="264" spans="6:12" ht="15.75">
      <c r="F264" s="25"/>
      <c r="G264" s="30" t="str">
        <f t="shared" si="12"/>
        <v/>
      </c>
      <c r="H264" s="1">
        <f t="shared" si="13"/>
        <v>0</v>
      </c>
      <c r="I264" s="1" t="str">
        <f>IF(G264="","",IF(OR(G264='New Loan Calculator'!$F$10,G264&gt;'New Loan Calculator'!$F$10),K263*'New Loan Calculator'!$F$11/12,IF(K263&lt;0,0,K263)*Rate/12))</f>
        <v/>
      </c>
      <c r="J264" s="1" t="str">
        <f t="shared" si="14"/>
        <v/>
      </c>
      <c r="K264" s="1" t="str">
        <f>IF(AND(H264&lt;&gt;0,H264&lt;EMI),0,IF(G264="","",IF(OR(G264='New Loan Calculator'!$F$10),K263*(1+'New Loan Calculator'!$F$12)+'New Loan Calculator'!$F$13,IF(K263&lt;=0,0,K263-J264))))</f>
        <v/>
      </c>
      <c r="L264" s="25"/>
    </row>
    <row r="265" spans="6:12" ht="15.75">
      <c r="F265" s="25"/>
      <c r="G265" s="30" t="str">
        <f t="shared" si="12"/>
        <v/>
      </c>
      <c r="H265" s="1">
        <f t="shared" si="13"/>
        <v>0</v>
      </c>
      <c r="I265" s="1" t="str">
        <f>IF(G265="","",IF(OR(G265='New Loan Calculator'!$F$10,G265&gt;'New Loan Calculator'!$F$10),K264*'New Loan Calculator'!$F$11/12,IF(K264&lt;0,0,K264)*Rate/12))</f>
        <v/>
      </c>
      <c r="J265" s="1" t="str">
        <f t="shared" si="14"/>
        <v/>
      </c>
      <c r="K265" s="1" t="str">
        <f>IF(AND(H265&lt;&gt;0,H265&lt;EMI),0,IF(G265="","",IF(OR(G265='New Loan Calculator'!$F$10),K264*(1+'New Loan Calculator'!$F$12)+'New Loan Calculator'!$F$13,IF(K264&lt;=0,0,K264-J265))))</f>
        <v/>
      </c>
      <c r="L265" s="25"/>
    </row>
    <row r="266" spans="6:12" ht="15.75">
      <c r="F266" s="25"/>
      <c r="G266" s="30" t="str">
        <f t="shared" si="12"/>
        <v/>
      </c>
      <c r="H266" s="1">
        <f t="shared" si="13"/>
        <v>0</v>
      </c>
      <c r="I266" s="1" t="str">
        <f>IF(G266="","",IF(OR(G266='New Loan Calculator'!$F$10,G266&gt;'New Loan Calculator'!$F$10),K265*'New Loan Calculator'!$F$11/12,IF(K265&lt;0,0,K265)*Rate/12))</f>
        <v/>
      </c>
      <c r="J266" s="1" t="str">
        <f t="shared" si="14"/>
        <v/>
      </c>
      <c r="K266" s="1" t="str">
        <f>IF(AND(H266&lt;&gt;0,H266&lt;EMI),0,IF(G266="","",IF(OR(G266='New Loan Calculator'!$F$10),K265*(1+'New Loan Calculator'!$F$12)+'New Loan Calculator'!$F$13,IF(K265&lt;=0,0,K265-J266))))</f>
        <v/>
      </c>
      <c r="L266" s="25"/>
    </row>
    <row r="267" spans="6:12" ht="15.75">
      <c r="F267" s="25"/>
      <c r="G267" s="30" t="str">
        <f t="shared" si="12"/>
        <v/>
      </c>
      <c r="H267" s="1">
        <f t="shared" si="13"/>
        <v>0</v>
      </c>
      <c r="I267" s="1" t="str">
        <f>IF(G267="","",IF(OR(G267='New Loan Calculator'!$F$10,G267&gt;'New Loan Calculator'!$F$10),K266*'New Loan Calculator'!$F$11/12,IF(K266&lt;0,0,K266)*Rate/12))</f>
        <v/>
      </c>
      <c r="J267" s="1" t="str">
        <f t="shared" si="14"/>
        <v/>
      </c>
      <c r="K267" s="1" t="str">
        <f>IF(AND(H267&lt;&gt;0,H267&lt;EMI),0,IF(G267="","",IF(OR(G267='New Loan Calculator'!$F$10),K266*(1+'New Loan Calculator'!$F$12)+'New Loan Calculator'!$F$13,IF(K266&lt;=0,0,K266-J267))))</f>
        <v/>
      </c>
      <c r="L267" s="25"/>
    </row>
    <row r="268" spans="6:12" ht="15.75">
      <c r="F268" s="25"/>
      <c r="G268" s="30" t="str">
        <f t="shared" si="12"/>
        <v/>
      </c>
      <c r="H268" s="1">
        <f t="shared" si="13"/>
        <v>0</v>
      </c>
      <c r="I268" s="1" t="str">
        <f>IF(G268="","",IF(OR(G268='New Loan Calculator'!$F$10,G268&gt;'New Loan Calculator'!$F$10),K267*'New Loan Calculator'!$F$11/12,IF(K267&lt;0,0,K267)*Rate/12))</f>
        <v/>
      </c>
      <c r="J268" s="1" t="str">
        <f t="shared" si="14"/>
        <v/>
      </c>
      <c r="K268" s="1" t="str">
        <f>IF(AND(H268&lt;&gt;0,H268&lt;EMI),0,IF(G268="","",IF(OR(G268='New Loan Calculator'!$F$10),K267*(1+'New Loan Calculator'!$F$12)+'New Loan Calculator'!$F$13,IF(K267&lt;=0,0,K267-J268))))</f>
        <v/>
      </c>
      <c r="L268" s="25"/>
    </row>
    <row r="269" spans="6:12" ht="15.75">
      <c r="F269" s="25"/>
      <c r="G269" s="30" t="str">
        <f t="shared" si="12"/>
        <v/>
      </c>
      <c r="H269" s="1">
        <f t="shared" si="13"/>
        <v>0</v>
      </c>
      <c r="I269" s="1" t="str">
        <f>IF(G269="","",IF(OR(G269='New Loan Calculator'!$F$10,G269&gt;'New Loan Calculator'!$F$10),K268*'New Loan Calculator'!$F$11/12,IF(K268&lt;0,0,K268)*Rate/12))</f>
        <v/>
      </c>
      <c r="J269" s="1" t="str">
        <f t="shared" si="14"/>
        <v/>
      </c>
      <c r="K269" s="1" t="str">
        <f>IF(AND(H269&lt;&gt;0,H269&lt;EMI),0,IF(G269="","",IF(OR(G269='New Loan Calculator'!$F$10),K268*(1+'New Loan Calculator'!$F$12)+'New Loan Calculator'!$F$13,IF(K268&lt;=0,0,K268-J269))))</f>
        <v/>
      </c>
      <c r="L269" s="25"/>
    </row>
    <row r="270" spans="6:12" ht="15.75">
      <c r="F270" s="25"/>
      <c r="G270" s="30" t="str">
        <f t="shared" si="12"/>
        <v/>
      </c>
      <c r="H270" s="1">
        <f t="shared" si="13"/>
        <v>0</v>
      </c>
      <c r="I270" s="1" t="str">
        <f>IF(G270="","",IF(OR(G270='New Loan Calculator'!$F$10,G270&gt;'New Loan Calculator'!$F$10),K269*'New Loan Calculator'!$F$11/12,IF(K269&lt;0,0,K269)*Rate/12))</f>
        <v/>
      </c>
      <c r="J270" s="1" t="str">
        <f t="shared" si="14"/>
        <v/>
      </c>
      <c r="K270" s="1" t="str">
        <f>IF(AND(H270&lt;&gt;0,H270&lt;EMI),0,IF(G270="","",IF(OR(G270='New Loan Calculator'!$F$10),K269*(1+'New Loan Calculator'!$F$12)+'New Loan Calculator'!$F$13,IF(K269&lt;=0,0,K269-J270))))</f>
        <v/>
      </c>
      <c r="L270" s="25"/>
    </row>
    <row r="271" spans="6:12" ht="15.75">
      <c r="F271" s="25"/>
      <c r="G271" s="30" t="str">
        <f t="shared" si="12"/>
        <v/>
      </c>
      <c r="H271" s="1">
        <f t="shared" si="13"/>
        <v>0</v>
      </c>
      <c r="I271" s="1" t="str">
        <f>IF(G271="","",IF(OR(G271='New Loan Calculator'!$F$10,G271&gt;'New Loan Calculator'!$F$10),K270*'New Loan Calculator'!$F$11/12,IF(K270&lt;0,0,K270)*Rate/12))</f>
        <v/>
      </c>
      <c r="J271" s="1" t="str">
        <f t="shared" si="14"/>
        <v/>
      </c>
      <c r="K271" s="1" t="str">
        <f>IF(AND(H271&lt;&gt;0,H271&lt;EMI),0,IF(G271="","",IF(OR(G271='New Loan Calculator'!$F$10),K270*(1+'New Loan Calculator'!$F$12)+'New Loan Calculator'!$F$13,IF(K270&lt;=0,0,K270-J271))))</f>
        <v/>
      </c>
      <c r="L271" s="25"/>
    </row>
    <row r="272" spans="6:12" ht="15.75">
      <c r="F272" s="25"/>
      <c r="G272" s="30" t="str">
        <f t="shared" si="12"/>
        <v/>
      </c>
      <c r="H272" s="1">
        <f t="shared" si="13"/>
        <v>0</v>
      </c>
      <c r="I272" s="1" t="str">
        <f>IF(G272="","",IF(OR(G272='New Loan Calculator'!$F$10,G272&gt;'New Loan Calculator'!$F$10),K271*'New Loan Calculator'!$F$11/12,IF(K271&lt;0,0,K271)*Rate/12))</f>
        <v/>
      </c>
      <c r="J272" s="1" t="str">
        <f t="shared" si="14"/>
        <v/>
      </c>
      <c r="K272" s="1" t="str">
        <f>IF(AND(H272&lt;&gt;0,H272&lt;EMI),0,IF(G272="","",IF(OR(G272='New Loan Calculator'!$F$10),K271*(1+'New Loan Calculator'!$F$12)+'New Loan Calculator'!$F$13,IF(K271&lt;=0,0,K271-J272))))</f>
        <v/>
      </c>
      <c r="L272" s="25"/>
    </row>
    <row r="273" spans="6:12" ht="15.75">
      <c r="F273" s="25"/>
      <c r="G273" s="30" t="str">
        <f t="shared" si="12"/>
        <v/>
      </c>
      <c r="H273" s="1">
        <f t="shared" si="13"/>
        <v>0</v>
      </c>
      <c r="I273" s="1" t="str">
        <f>IF(G273="","",IF(OR(G273='New Loan Calculator'!$F$10,G273&gt;'New Loan Calculator'!$F$10),K272*'New Loan Calculator'!$F$11/12,IF(K272&lt;0,0,K272)*Rate/12))</f>
        <v/>
      </c>
      <c r="J273" s="1" t="str">
        <f t="shared" si="14"/>
        <v/>
      </c>
      <c r="K273" s="1" t="str">
        <f>IF(AND(H273&lt;&gt;0,H273&lt;EMI),0,IF(G273="","",IF(OR(G273='New Loan Calculator'!$F$10),K272*(1+'New Loan Calculator'!$F$12)+'New Loan Calculator'!$F$13,IF(K272&lt;=0,0,K272-J273))))</f>
        <v/>
      </c>
      <c r="L273" s="25"/>
    </row>
    <row r="274" spans="6:12" ht="15.75">
      <c r="F274" s="25"/>
      <c r="G274" s="30" t="str">
        <f t="shared" si="12"/>
        <v/>
      </c>
      <c r="H274" s="1">
        <f t="shared" si="13"/>
        <v>0</v>
      </c>
      <c r="I274" s="1" t="str">
        <f>IF(G274="","",IF(OR(G274='New Loan Calculator'!$F$10,G274&gt;'New Loan Calculator'!$F$10),K273*'New Loan Calculator'!$F$11/12,IF(K273&lt;0,0,K273)*Rate/12))</f>
        <v/>
      </c>
      <c r="J274" s="1" t="str">
        <f t="shared" si="14"/>
        <v/>
      </c>
      <c r="K274" s="1" t="str">
        <f>IF(AND(H274&lt;&gt;0,H274&lt;EMI),0,IF(G274="","",IF(OR(G274='New Loan Calculator'!$F$10),K273*(1+'New Loan Calculator'!$F$12)+'New Loan Calculator'!$F$13,IF(K273&lt;=0,0,K273-J274))))</f>
        <v/>
      </c>
      <c r="L274" s="25"/>
    </row>
    <row r="275" spans="6:12" ht="15.75">
      <c r="F275" s="25"/>
      <c r="G275" s="30" t="str">
        <f t="shared" si="12"/>
        <v/>
      </c>
      <c r="H275" s="1">
        <f t="shared" si="13"/>
        <v>0</v>
      </c>
      <c r="I275" s="1" t="str">
        <f>IF(G275="","",IF(OR(G275='New Loan Calculator'!$F$10,G275&gt;'New Loan Calculator'!$F$10),K274*'New Loan Calculator'!$F$11/12,IF(K274&lt;0,0,K274)*Rate/12))</f>
        <v/>
      </c>
      <c r="J275" s="1" t="str">
        <f t="shared" si="14"/>
        <v/>
      </c>
      <c r="K275" s="1" t="str">
        <f>IF(AND(H275&lt;&gt;0,H275&lt;EMI),0,IF(G275="","",IF(OR(G275='New Loan Calculator'!$F$10),K274*(1+'New Loan Calculator'!$F$12)+'New Loan Calculator'!$F$13,IF(K274&lt;=0,0,K274-J275))))</f>
        <v/>
      </c>
      <c r="L275" s="25"/>
    </row>
    <row r="276" spans="6:12" ht="15.75">
      <c r="F276" s="25"/>
      <c r="G276" s="30" t="str">
        <f t="shared" si="12"/>
        <v/>
      </c>
      <c r="H276" s="1">
        <f t="shared" si="13"/>
        <v>0</v>
      </c>
      <c r="I276" s="1" t="str">
        <f>IF(G276="","",IF(OR(G276='New Loan Calculator'!$F$10,G276&gt;'New Loan Calculator'!$F$10),K275*'New Loan Calculator'!$F$11/12,IF(K275&lt;0,0,K275)*Rate/12))</f>
        <v/>
      </c>
      <c r="J276" s="1" t="str">
        <f t="shared" si="14"/>
        <v/>
      </c>
      <c r="K276" s="1" t="str">
        <f>IF(AND(H276&lt;&gt;0,H276&lt;EMI),0,IF(G276="","",IF(OR(G276='New Loan Calculator'!$F$10),K275*(1+'New Loan Calculator'!$F$12)+'New Loan Calculator'!$F$13,IF(K275&lt;=0,0,K275-J276))))</f>
        <v/>
      </c>
      <c r="L276" s="25"/>
    </row>
    <row r="277" spans="6:12" ht="15.75">
      <c r="F277" s="25"/>
      <c r="G277" s="30" t="str">
        <f t="shared" si="12"/>
        <v/>
      </c>
      <c r="H277" s="1">
        <f t="shared" si="13"/>
        <v>0</v>
      </c>
      <c r="I277" s="1" t="str">
        <f>IF(G277="","",IF(OR(G277='New Loan Calculator'!$F$10,G277&gt;'New Loan Calculator'!$F$10),K276*'New Loan Calculator'!$F$11/12,IF(K276&lt;0,0,K276)*Rate/12))</f>
        <v/>
      </c>
      <c r="J277" s="1" t="str">
        <f t="shared" si="14"/>
        <v/>
      </c>
      <c r="K277" s="1" t="str">
        <f>IF(AND(H277&lt;&gt;0,H277&lt;EMI),0,IF(G277="","",IF(OR(G277='New Loan Calculator'!$F$10),K276*(1+'New Loan Calculator'!$F$12)+'New Loan Calculator'!$F$13,IF(K276&lt;=0,0,K276-J277))))</f>
        <v/>
      </c>
      <c r="L277" s="25"/>
    </row>
    <row r="278" spans="6:12" ht="15.75">
      <c r="F278" s="25"/>
      <c r="G278" s="30" t="str">
        <f t="shared" si="12"/>
        <v/>
      </c>
      <c r="H278" s="1">
        <f t="shared" si="13"/>
        <v>0</v>
      </c>
      <c r="I278" s="1" t="str">
        <f>IF(G278="","",IF(OR(G278='New Loan Calculator'!$F$10,G278&gt;'New Loan Calculator'!$F$10),K277*'New Loan Calculator'!$F$11/12,IF(K277&lt;0,0,K277)*Rate/12))</f>
        <v/>
      </c>
      <c r="J278" s="1" t="str">
        <f t="shared" si="14"/>
        <v/>
      </c>
      <c r="K278" s="1" t="str">
        <f>IF(AND(H278&lt;&gt;0,H278&lt;EMI),0,IF(G278="","",IF(OR(G278='New Loan Calculator'!$F$10),K277*(1+'New Loan Calculator'!$F$12)+'New Loan Calculator'!$F$13,IF(K277&lt;=0,0,K277-J278))))</f>
        <v/>
      </c>
      <c r="L278" s="25"/>
    </row>
    <row r="279" spans="6:12" ht="15.75">
      <c r="F279" s="25"/>
      <c r="G279" s="30" t="str">
        <f t="shared" si="12"/>
        <v/>
      </c>
      <c r="H279" s="1">
        <f t="shared" si="13"/>
        <v>0</v>
      </c>
      <c r="I279" s="1" t="str">
        <f>IF(G279="","",IF(OR(G279='New Loan Calculator'!$F$10,G279&gt;'New Loan Calculator'!$F$10),K278*'New Loan Calculator'!$F$11/12,IF(K278&lt;0,0,K278)*Rate/12))</f>
        <v/>
      </c>
      <c r="J279" s="1" t="str">
        <f t="shared" si="14"/>
        <v/>
      </c>
      <c r="K279" s="1" t="str">
        <f>IF(AND(H279&lt;&gt;0,H279&lt;EMI),0,IF(G279="","",IF(OR(G279='New Loan Calculator'!$F$10),K278*(1+'New Loan Calculator'!$F$12)+'New Loan Calculator'!$F$13,IF(K278&lt;=0,0,K278-J279))))</f>
        <v/>
      </c>
      <c r="L279" s="25"/>
    </row>
    <row r="280" spans="6:12" ht="15.75">
      <c r="F280" s="25"/>
      <c r="G280" s="30" t="str">
        <f t="shared" si="12"/>
        <v/>
      </c>
      <c r="H280" s="1">
        <f t="shared" si="13"/>
        <v>0</v>
      </c>
      <c r="I280" s="1" t="str">
        <f>IF(G280="","",IF(OR(G280='New Loan Calculator'!$F$10,G280&gt;'New Loan Calculator'!$F$10),K279*'New Loan Calculator'!$F$11/12,IF(K279&lt;0,0,K279)*Rate/12))</f>
        <v/>
      </c>
      <c r="J280" s="1" t="str">
        <f t="shared" si="14"/>
        <v/>
      </c>
      <c r="K280" s="1" t="str">
        <f>IF(AND(H280&lt;&gt;0,H280&lt;EMI),0,IF(G280="","",IF(OR(G280='New Loan Calculator'!$F$10),K279*(1+'New Loan Calculator'!$F$12)+'New Loan Calculator'!$F$13,IF(K279&lt;=0,0,K279-J280))))</f>
        <v/>
      </c>
      <c r="L280" s="25"/>
    </row>
    <row r="281" spans="6:12" ht="15.75">
      <c r="F281" s="25"/>
      <c r="G281" s="30" t="str">
        <f t="shared" si="12"/>
        <v/>
      </c>
      <c r="H281" s="1">
        <f t="shared" si="13"/>
        <v>0</v>
      </c>
      <c r="I281" s="1" t="str">
        <f>IF(G281="","",IF(OR(G281='New Loan Calculator'!$F$10,G281&gt;'New Loan Calculator'!$F$10),K280*'New Loan Calculator'!$F$11/12,IF(K280&lt;0,0,K280)*Rate/12))</f>
        <v/>
      </c>
      <c r="J281" s="1" t="str">
        <f t="shared" si="14"/>
        <v/>
      </c>
      <c r="K281" s="1" t="str">
        <f>IF(AND(H281&lt;&gt;0,H281&lt;EMI),0,IF(G281="","",IF(OR(G281='New Loan Calculator'!$F$10),K280*(1+'New Loan Calculator'!$F$12)+'New Loan Calculator'!$F$13,IF(K280&lt;=0,0,K280-J281))))</f>
        <v/>
      </c>
      <c r="L281" s="25"/>
    </row>
    <row r="282" spans="6:12" ht="15.75">
      <c r="F282" s="25"/>
      <c r="G282" s="30" t="str">
        <f t="shared" si="12"/>
        <v/>
      </c>
      <c r="H282" s="1">
        <f t="shared" si="13"/>
        <v>0</v>
      </c>
      <c r="I282" s="1" t="str">
        <f>IF(G282="","",IF(OR(G282='New Loan Calculator'!$F$10,G282&gt;'New Loan Calculator'!$F$10),K281*'New Loan Calculator'!$F$11/12,IF(K281&lt;0,0,K281)*Rate/12))</f>
        <v/>
      </c>
      <c r="J282" s="1" t="str">
        <f t="shared" si="14"/>
        <v/>
      </c>
      <c r="K282" s="1" t="str">
        <f>IF(AND(H282&lt;&gt;0,H282&lt;EMI),0,IF(G282="","",IF(OR(G282='New Loan Calculator'!$F$10),K281*(1+'New Loan Calculator'!$F$12)+'New Loan Calculator'!$F$13,IF(K281&lt;=0,0,K281-J282))))</f>
        <v/>
      </c>
      <c r="L282" s="25"/>
    </row>
    <row r="283" spans="6:12" ht="15.75">
      <c r="F283" s="25"/>
      <c r="G283" s="30" t="str">
        <f t="shared" si="12"/>
        <v/>
      </c>
      <c r="H283" s="1">
        <f t="shared" si="13"/>
        <v>0</v>
      </c>
      <c r="I283" s="1" t="str">
        <f>IF(G283="","",IF(OR(G283='New Loan Calculator'!$F$10,G283&gt;'New Loan Calculator'!$F$10),K282*'New Loan Calculator'!$F$11/12,IF(K282&lt;0,0,K282)*Rate/12))</f>
        <v/>
      </c>
      <c r="J283" s="1" t="str">
        <f t="shared" si="14"/>
        <v/>
      </c>
      <c r="K283" s="1" t="str">
        <f>IF(AND(H283&lt;&gt;0,H283&lt;EMI),0,IF(G283="","",IF(OR(G283='New Loan Calculator'!$F$10),K282*(1+'New Loan Calculator'!$F$12)+'New Loan Calculator'!$F$13,IF(K282&lt;=0,0,K282-J283))))</f>
        <v/>
      </c>
      <c r="L283" s="25"/>
    </row>
    <row r="284" spans="6:12" ht="15.75">
      <c r="F284" s="25"/>
      <c r="G284" s="30" t="str">
        <f t="shared" si="12"/>
        <v/>
      </c>
      <c r="H284" s="1">
        <f t="shared" si="13"/>
        <v>0</v>
      </c>
      <c r="I284" s="1" t="str">
        <f>IF(G284="","",IF(OR(G284='New Loan Calculator'!$F$10,G284&gt;'New Loan Calculator'!$F$10),K283*'New Loan Calculator'!$F$11/12,IF(K283&lt;0,0,K283)*Rate/12))</f>
        <v/>
      </c>
      <c r="J284" s="1" t="str">
        <f t="shared" si="14"/>
        <v/>
      </c>
      <c r="K284" s="1" t="str">
        <f>IF(AND(H284&lt;&gt;0,H284&lt;EMI),0,IF(G284="","",IF(OR(G284='New Loan Calculator'!$F$10),K283*(1+'New Loan Calculator'!$F$12)+'New Loan Calculator'!$F$13,IF(K283&lt;=0,0,K283-J284))))</f>
        <v/>
      </c>
      <c r="L284" s="25"/>
    </row>
    <row r="285" spans="6:12" ht="15.75">
      <c r="F285" s="25"/>
      <c r="G285" s="30" t="str">
        <f t="shared" si="12"/>
        <v/>
      </c>
      <c r="H285" s="1">
        <f t="shared" si="13"/>
        <v>0</v>
      </c>
      <c r="I285" s="1" t="str">
        <f>IF(G285="","",IF(OR(G285='New Loan Calculator'!$F$10,G285&gt;'New Loan Calculator'!$F$10),K284*'New Loan Calculator'!$F$11/12,IF(K284&lt;0,0,K284)*Rate/12))</f>
        <v/>
      </c>
      <c r="J285" s="1" t="str">
        <f t="shared" si="14"/>
        <v/>
      </c>
      <c r="K285" s="1" t="str">
        <f>IF(AND(H285&lt;&gt;0,H285&lt;EMI),0,IF(G285="","",IF(OR(G285='New Loan Calculator'!$F$10),K284*(1+'New Loan Calculator'!$F$12)+'New Loan Calculator'!$F$13,IF(K284&lt;=0,0,K284-J285))))</f>
        <v/>
      </c>
      <c r="L285" s="25"/>
    </row>
    <row r="286" spans="6:12" ht="15.75">
      <c r="F286" s="25"/>
      <c r="G286" s="30" t="str">
        <f t="shared" si="12"/>
        <v/>
      </c>
      <c r="H286" s="1">
        <f t="shared" si="13"/>
        <v>0</v>
      </c>
      <c r="I286" s="1" t="str">
        <f>IF(G286="","",IF(OR(G286='New Loan Calculator'!$F$10,G286&gt;'New Loan Calculator'!$F$10),K285*'New Loan Calculator'!$F$11/12,IF(K285&lt;0,0,K285)*Rate/12))</f>
        <v/>
      </c>
      <c r="J286" s="1" t="str">
        <f t="shared" si="14"/>
        <v/>
      </c>
      <c r="K286" s="1" t="str">
        <f>IF(AND(H286&lt;&gt;0,H286&lt;EMI),0,IF(G286="","",IF(OR(G286='New Loan Calculator'!$F$10),K285*(1+'New Loan Calculator'!$F$12)+'New Loan Calculator'!$F$13,IF(K285&lt;=0,0,K285-J286))))</f>
        <v/>
      </c>
      <c r="L286" s="25"/>
    </row>
    <row r="287" spans="6:12" ht="15.75">
      <c r="F287" s="25"/>
      <c r="G287" s="30" t="str">
        <f t="shared" si="12"/>
        <v/>
      </c>
      <c r="H287" s="1">
        <f t="shared" si="13"/>
        <v>0</v>
      </c>
      <c r="I287" s="1" t="str">
        <f>IF(G287="","",IF(OR(G287='New Loan Calculator'!$F$10,G287&gt;'New Loan Calculator'!$F$10),K286*'New Loan Calculator'!$F$11/12,IF(K286&lt;0,0,K286)*Rate/12))</f>
        <v/>
      </c>
      <c r="J287" s="1" t="str">
        <f t="shared" si="14"/>
        <v/>
      </c>
      <c r="K287" s="1" t="str">
        <f>IF(AND(H287&lt;&gt;0,H287&lt;EMI),0,IF(G287="","",IF(OR(G287='New Loan Calculator'!$F$10),K286*(1+'New Loan Calculator'!$F$12)+'New Loan Calculator'!$F$13,IF(K286&lt;=0,0,K286-J287))))</f>
        <v/>
      </c>
      <c r="L287" s="25"/>
    </row>
    <row r="288" spans="6:12" ht="15.75">
      <c r="F288" s="25"/>
      <c r="G288" s="30" t="str">
        <f t="shared" si="12"/>
        <v/>
      </c>
      <c r="H288" s="1">
        <f t="shared" si="13"/>
        <v>0</v>
      </c>
      <c r="I288" s="1" t="str">
        <f>IF(G288="","",IF(OR(G288='New Loan Calculator'!$F$10,G288&gt;'New Loan Calculator'!$F$10),K287*'New Loan Calculator'!$F$11/12,IF(K287&lt;0,0,K287)*Rate/12))</f>
        <v/>
      </c>
      <c r="J288" s="1" t="str">
        <f t="shared" si="14"/>
        <v/>
      </c>
      <c r="K288" s="1" t="str">
        <f>IF(AND(H288&lt;&gt;0,H288&lt;EMI),0,IF(G288="","",IF(OR(G288='New Loan Calculator'!$F$10),K287*(1+'New Loan Calculator'!$F$12)+'New Loan Calculator'!$F$13,IF(K287&lt;=0,0,K287-J288))))</f>
        <v/>
      </c>
      <c r="L288" s="25"/>
    </row>
    <row r="289" spans="6:12" ht="15.75">
      <c r="F289" s="25"/>
      <c r="G289" s="30" t="str">
        <f t="shared" si="12"/>
        <v/>
      </c>
      <c r="H289" s="1">
        <f t="shared" si="13"/>
        <v>0</v>
      </c>
      <c r="I289" s="1" t="str">
        <f>IF(G289="","",IF(OR(G289='New Loan Calculator'!$F$10,G289&gt;'New Loan Calculator'!$F$10),K288*'New Loan Calculator'!$F$11/12,IF(K288&lt;0,0,K288)*Rate/12))</f>
        <v/>
      </c>
      <c r="J289" s="1" t="str">
        <f t="shared" si="14"/>
        <v/>
      </c>
      <c r="K289" s="1" t="str">
        <f>IF(AND(H289&lt;&gt;0,H289&lt;EMI),0,IF(G289="","",IF(OR(G289='New Loan Calculator'!$F$10),K288*(1+'New Loan Calculator'!$F$12)+'New Loan Calculator'!$F$13,IF(K288&lt;=0,0,K288-J289))))</f>
        <v/>
      </c>
      <c r="L289" s="25"/>
    </row>
    <row r="290" spans="6:12" ht="15.75">
      <c r="F290" s="25"/>
      <c r="G290" s="30" t="str">
        <f t="shared" si="12"/>
        <v/>
      </c>
      <c r="H290" s="1">
        <f t="shared" si="13"/>
        <v>0</v>
      </c>
      <c r="I290" s="1" t="str">
        <f>IF(G290="","",IF(OR(G290='New Loan Calculator'!$F$10,G290&gt;'New Loan Calculator'!$F$10),K289*'New Loan Calculator'!$F$11/12,IF(K289&lt;0,0,K289)*Rate/12))</f>
        <v/>
      </c>
      <c r="J290" s="1" t="str">
        <f t="shared" si="14"/>
        <v/>
      </c>
      <c r="K290" s="1" t="str">
        <f>IF(AND(H290&lt;&gt;0,H290&lt;EMI),0,IF(G290="","",IF(OR(G290='New Loan Calculator'!$F$10),K289*(1+'New Loan Calculator'!$F$12)+'New Loan Calculator'!$F$13,IF(K289&lt;=0,0,K289-J290))))</f>
        <v/>
      </c>
      <c r="L290" s="25"/>
    </row>
    <row r="291" spans="6:12" ht="15.75">
      <c r="F291" s="25"/>
      <c r="G291" s="30" t="str">
        <f t="shared" si="12"/>
        <v/>
      </c>
      <c r="H291" s="1">
        <f t="shared" si="13"/>
        <v>0</v>
      </c>
      <c r="I291" s="1" t="str">
        <f>IF(G291="","",IF(OR(G291='New Loan Calculator'!$F$10,G291&gt;'New Loan Calculator'!$F$10),K290*'New Loan Calculator'!$F$11/12,IF(K290&lt;0,0,K290)*Rate/12))</f>
        <v/>
      </c>
      <c r="J291" s="1" t="str">
        <f t="shared" si="14"/>
        <v/>
      </c>
      <c r="K291" s="1" t="str">
        <f>IF(AND(H291&lt;&gt;0,H291&lt;EMI),0,IF(G291="","",IF(OR(G291='New Loan Calculator'!$F$10),K290*(1+'New Loan Calculator'!$F$12)+'New Loan Calculator'!$F$13,IF(K290&lt;=0,0,K290-J291))))</f>
        <v/>
      </c>
      <c r="L291" s="25"/>
    </row>
    <row r="292" spans="6:12" ht="15.75">
      <c r="F292" s="25"/>
      <c r="G292" s="30" t="str">
        <f t="shared" si="12"/>
        <v/>
      </c>
      <c r="H292" s="1">
        <f t="shared" si="13"/>
        <v>0</v>
      </c>
      <c r="I292" s="1" t="str">
        <f>IF(G292="","",IF(OR(G292='New Loan Calculator'!$F$10,G292&gt;'New Loan Calculator'!$F$10),K291*'New Loan Calculator'!$F$11/12,IF(K291&lt;0,0,K291)*Rate/12))</f>
        <v/>
      </c>
      <c r="J292" s="1" t="str">
        <f t="shared" si="14"/>
        <v/>
      </c>
      <c r="K292" s="1" t="str">
        <f>IF(AND(H292&lt;&gt;0,H292&lt;EMI),0,IF(G292="","",IF(OR(G292='New Loan Calculator'!$F$10),K291*(1+'New Loan Calculator'!$F$12)+'New Loan Calculator'!$F$13,IF(K291&lt;=0,0,K291-J292))))</f>
        <v/>
      </c>
      <c r="L292" s="25"/>
    </row>
    <row r="293" spans="6:12" ht="15.75">
      <c r="F293" s="25"/>
      <c r="G293" s="30" t="str">
        <f t="shared" si="12"/>
        <v/>
      </c>
      <c r="H293" s="1">
        <f t="shared" si="13"/>
        <v>0</v>
      </c>
      <c r="I293" s="1" t="str">
        <f>IF(G293="","",IF(OR(G293='New Loan Calculator'!$F$10,G293&gt;'New Loan Calculator'!$F$10),K292*'New Loan Calculator'!$F$11/12,IF(K292&lt;0,0,K292)*Rate/12))</f>
        <v/>
      </c>
      <c r="J293" s="1" t="str">
        <f t="shared" si="14"/>
        <v/>
      </c>
      <c r="K293" s="1" t="str">
        <f>IF(AND(H293&lt;&gt;0,H293&lt;EMI),0,IF(G293="","",IF(OR(G293='New Loan Calculator'!$F$10),K292*(1+'New Loan Calculator'!$F$12)+'New Loan Calculator'!$F$13,IF(K292&lt;=0,0,K292-J293))))</f>
        <v/>
      </c>
      <c r="L293" s="25"/>
    </row>
    <row r="294" spans="6:12" ht="15.75">
      <c r="F294" s="25"/>
      <c r="G294" s="30" t="str">
        <f t="shared" si="12"/>
        <v/>
      </c>
      <c r="H294" s="1">
        <f t="shared" si="13"/>
        <v>0</v>
      </c>
      <c r="I294" s="1" t="str">
        <f>IF(G294="","",IF(OR(G294='New Loan Calculator'!$F$10,G294&gt;'New Loan Calculator'!$F$10),K293*'New Loan Calculator'!$F$11/12,IF(K293&lt;0,0,K293)*Rate/12))</f>
        <v/>
      </c>
      <c r="J294" s="1" t="str">
        <f t="shared" si="14"/>
        <v/>
      </c>
      <c r="K294" s="1" t="str">
        <f>IF(AND(H294&lt;&gt;0,H294&lt;EMI),0,IF(G294="","",IF(OR(G294='New Loan Calculator'!$F$10),K293*(1+'New Loan Calculator'!$F$12)+'New Loan Calculator'!$F$13,IF(K293&lt;=0,0,K293-J294))))</f>
        <v/>
      </c>
      <c r="L294" s="25"/>
    </row>
    <row r="295" spans="6:12" ht="15.75">
      <c r="F295" s="25"/>
      <c r="G295" s="30" t="str">
        <f t="shared" si="12"/>
        <v/>
      </c>
      <c r="H295" s="1">
        <f t="shared" si="13"/>
        <v>0</v>
      </c>
      <c r="I295" s="1" t="str">
        <f>IF(G295="","",IF(OR(G295='New Loan Calculator'!$F$10,G295&gt;'New Loan Calculator'!$F$10),K294*'New Loan Calculator'!$F$11/12,IF(K294&lt;0,0,K294)*Rate/12))</f>
        <v/>
      </c>
      <c r="J295" s="1" t="str">
        <f t="shared" si="14"/>
        <v/>
      </c>
      <c r="K295" s="1" t="str">
        <f>IF(AND(H295&lt;&gt;0,H295&lt;EMI),0,IF(G295="","",IF(OR(G295='New Loan Calculator'!$F$10),K294*(1+'New Loan Calculator'!$F$12)+'New Loan Calculator'!$F$13,IF(K294&lt;=0,0,K294-J295))))</f>
        <v/>
      </c>
      <c r="L295" s="25"/>
    </row>
    <row r="296" spans="6:12" ht="15.75">
      <c r="F296" s="25"/>
      <c r="G296" s="30" t="str">
        <f t="shared" si="12"/>
        <v/>
      </c>
      <c r="H296" s="1">
        <f t="shared" si="13"/>
        <v>0</v>
      </c>
      <c r="I296" s="1" t="str">
        <f>IF(G296="","",IF(OR(G296='New Loan Calculator'!$F$10,G296&gt;'New Loan Calculator'!$F$10),K295*'New Loan Calculator'!$F$11/12,IF(K295&lt;0,0,K295)*Rate/12))</f>
        <v/>
      </c>
      <c r="J296" s="1" t="str">
        <f t="shared" si="14"/>
        <v/>
      </c>
      <c r="K296" s="1" t="str">
        <f>IF(AND(H296&lt;&gt;0,H296&lt;EMI),0,IF(G296="","",IF(OR(G296='New Loan Calculator'!$F$10),K295*(1+'New Loan Calculator'!$F$12)+'New Loan Calculator'!$F$13,IF(K295&lt;=0,0,K295-J296))))</f>
        <v/>
      </c>
      <c r="L296" s="25"/>
    </row>
    <row r="297" spans="6:12" ht="15.75">
      <c r="F297" s="25"/>
      <c r="G297" s="30" t="str">
        <f t="shared" si="12"/>
        <v/>
      </c>
      <c r="H297" s="1">
        <f t="shared" si="13"/>
        <v>0</v>
      </c>
      <c r="I297" s="1" t="str">
        <f>IF(G297="","",IF(OR(G297='New Loan Calculator'!$F$10,G297&gt;'New Loan Calculator'!$F$10),K296*'New Loan Calculator'!$F$11/12,IF(K296&lt;0,0,K296)*Rate/12))</f>
        <v/>
      </c>
      <c r="J297" s="1" t="str">
        <f t="shared" si="14"/>
        <v/>
      </c>
      <c r="K297" s="1" t="str">
        <f>IF(AND(H297&lt;&gt;0,H297&lt;EMI),0,IF(G297="","",IF(OR(G297='New Loan Calculator'!$F$10),K296*(1+'New Loan Calculator'!$F$12)+'New Loan Calculator'!$F$13,IF(K296&lt;=0,0,K296-J297))))</f>
        <v/>
      </c>
      <c r="L297" s="25"/>
    </row>
    <row r="298" spans="6:12" ht="15.75">
      <c r="F298" s="25"/>
      <c r="G298" s="30" t="str">
        <f t="shared" si="12"/>
        <v/>
      </c>
      <c r="H298" s="1">
        <f t="shared" si="13"/>
        <v>0</v>
      </c>
      <c r="I298" s="1" t="str">
        <f>IF(G298="","",IF(OR(G298='New Loan Calculator'!$F$10,G298&gt;'New Loan Calculator'!$F$10),K297*'New Loan Calculator'!$F$11/12,IF(K297&lt;0,0,K297)*Rate/12))</f>
        <v/>
      </c>
      <c r="J298" s="1" t="str">
        <f t="shared" si="14"/>
        <v/>
      </c>
      <c r="K298" s="1" t="str">
        <f>IF(AND(H298&lt;&gt;0,H298&lt;EMI),0,IF(G298="","",IF(OR(G298='New Loan Calculator'!$F$10),K297*(1+'New Loan Calculator'!$F$12)+'New Loan Calculator'!$F$13,IF(K297&lt;=0,0,K297-J298))))</f>
        <v/>
      </c>
      <c r="L298" s="25"/>
    </row>
    <row r="299" spans="6:12" ht="15.75">
      <c r="F299" s="25"/>
      <c r="G299" s="30" t="str">
        <f t="shared" si="12"/>
        <v/>
      </c>
      <c r="H299" s="1">
        <f t="shared" si="13"/>
        <v>0</v>
      </c>
      <c r="I299" s="1" t="str">
        <f>IF(G299="","",IF(OR(G299='New Loan Calculator'!$F$10,G299&gt;'New Loan Calculator'!$F$10),K298*'New Loan Calculator'!$F$11/12,IF(K298&lt;0,0,K298)*Rate/12))</f>
        <v/>
      </c>
      <c r="J299" s="1" t="str">
        <f t="shared" si="14"/>
        <v/>
      </c>
      <c r="K299" s="1" t="str">
        <f>IF(AND(H299&lt;&gt;0,H299&lt;EMI),0,IF(G299="","",IF(OR(G299='New Loan Calculator'!$F$10),K298*(1+'New Loan Calculator'!$F$12)+'New Loan Calculator'!$F$13,IF(K298&lt;=0,0,K298-J299))))</f>
        <v/>
      </c>
      <c r="L299" s="25"/>
    </row>
    <row r="300" spans="6:12" ht="15.75">
      <c r="F300" s="25"/>
      <c r="G300" s="30" t="str">
        <f t="shared" si="12"/>
        <v/>
      </c>
      <c r="H300" s="1">
        <f t="shared" si="13"/>
        <v>0</v>
      </c>
      <c r="I300" s="1" t="str">
        <f>IF(G300="","",IF(OR(G300='New Loan Calculator'!$F$10,G300&gt;'New Loan Calculator'!$F$10),K299*'New Loan Calculator'!$F$11/12,IF(K299&lt;0,0,K299)*Rate/12))</f>
        <v/>
      </c>
      <c r="J300" s="1" t="str">
        <f t="shared" si="14"/>
        <v/>
      </c>
      <c r="K300" s="1" t="str">
        <f>IF(AND(H300&lt;&gt;0,H300&lt;EMI),0,IF(G300="","",IF(OR(G300='New Loan Calculator'!$F$10),K299*(1+'New Loan Calculator'!$F$12)+'New Loan Calculator'!$F$13,IF(K299&lt;=0,0,K299-J300))))</f>
        <v/>
      </c>
      <c r="L300" s="25"/>
    </row>
    <row r="301" spans="6:12" ht="15.75">
      <c r="F301" s="25"/>
      <c r="G301" s="30" t="str">
        <f t="shared" si="12"/>
        <v/>
      </c>
      <c r="H301" s="1">
        <f t="shared" si="13"/>
        <v>0</v>
      </c>
      <c r="I301" s="1" t="str">
        <f>IF(G301="","",IF(OR(G301='New Loan Calculator'!$F$10,G301&gt;'New Loan Calculator'!$F$10),K300*'New Loan Calculator'!$F$11/12,IF(K300&lt;0,0,K300)*Rate/12))</f>
        <v/>
      </c>
      <c r="J301" s="1" t="str">
        <f t="shared" si="14"/>
        <v/>
      </c>
      <c r="K301" s="1" t="str">
        <f>IF(AND(H301&lt;&gt;0,H301&lt;EMI),0,IF(G301="","",IF(OR(G301='New Loan Calculator'!$F$10),K300*(1+'New Loan Calculator'!$F$12)+'New Loan Calculator'!$F$13,IF(K300&lt;=0,0,K300-J301))))</f>
        <v/>
      </c>
      <c r="L301" s="25"/>
    </row>
    <row r="302" spans="6:12" ht="15.75">
      <c r="F302" s="25"/>
      <c r="G302" s="30" t="str">
        <f t="shared" si="12"/>
        <v/>
      </c>
      <c r="H302" s="1">
        <f t="shared" si="13"/>
        <v>0</v>
      </c>
      <c r="I302" s="1" t="str">
        <f>IF(G302="","",IF(OR(G302='New Loan Calculator'!$F$10,G302&gt;'New Loan Calculator'!$F$10),K301*'New Loan Calculator'!$F$11/12,IF(K301&lt;0,0,K301)*Rate/12))</f>
        <v/>
      </c>
      <c r="J302" s="1" t="str">
        <f t="shared" si="14"/>
        <v/>
      </c>
      <c r="K302" s="1" t="str">
        <f>IF(AND(H302&lt;&gt;0,H302&lt;EMI),0,IF(G302="","",IF(OR(G302='New Loan Calculator'!$F$10),K301*(1+'New Loan Calculator'!$F$12)+'New Loan Calculator'!$F$13,IF(K301&lt;=0,0,K301-J302))))</f>
        <v/>
      </c>
      <c r="L302" s="25"/>
    </row>
    <row r="303" spans="6:12" ht="15.75">
      <c r="F303" s="25"/>
      <c r="G303" s="30" t="str">
        <f t="shared" si="12"/>
        <v/>
      </c>
      <c r="H303" s="1">
        <f t="shared" si="13"/>
        <v>0</v>
      </c>
      <c r="I303" s="1" t="str">
        <f>IF(G303="","",IF(OR(G303='New Loan Calculator'!$F$10,G303&gt;'New Loan Calculator'!$F$10),K302*'New Loan Calculator'!$F$11/12,IF(K302&lt;0,0,K302)*Rate/12))</f>
        <v/>
      </c>
      <c r="J303" s="1" t="str">
        <f t="shared" si="14"/>
        <v/>
      </c>
      <c r="K303" s="1" t="str">
        <f>IF(AND(H303&lt;&gt;0,H303&lt;EMI),0,IF(G303="","",IF(OR(G303='New Loan Calculator'!$F$10),K302*(1+'New Loan Calculator'!$F$12)+'New Loan Calculator'!$F$13,IF(K302&lt;=0,0,K302-J303))))</f>
        <v/>
      </c>
      <c r="L303" s="25"/>
    </row>
    <row r="304" spans="6:12" ht="15.75">
      <c r="F304" s="25"/>
      <c r="G304" s="30" t="str">
        <f t="shared" si="12"/>
        <v/>
      </c>
      <c r="H304" s="1">
        <f t="shared" si="13"/>
        <v>0</v>
      </c>
      <c r="I304" s="1" t="str">
        <f>IF(G304="","",IF(OR(G304='New Loan Calculator'!$F$10,G304&gt;'New Loan Calculator'!$F$10),K303*'New Loan Calculator'!$F$11/12,IF(K303&lt;0,0,K303)*Rate/12))</f>
        <v/>
      </c>
      <c r="J304" s="1" t="str">
        <f t="shared" si="14"/>
        <v/>
      </c>
      <c r="K304" s="1" t="str">
        <f>IF(AND(H304&lt;&gt;0,H304&lt;EMI),0,IF(G304="","",IF(OR(G304='New Loan Calculator'!$F$10),K303*(1+'New Loan Calculator'!$F$12)+'New Loan Calculator'!$F$13,IF(K303&lt;=0,0,K303-J304))))</f>
        <v/>
      </c>
      <c r="L304" s="25"/>
    </row>
    <row r="305" spans="6:12" ht="15.75">
      <c r="F305" s="25"/>
      <c r="G305" s="30" t="str">
        <f t="shared" si="12"/>
        <v/>
      </c>
      <c r="H305" s="1">
        <f t="shared" si="13"/>
        <v>0</v>
      </c>
      <c r="I305" s="1" t="str">
        <f>IF(G305="","",IF(OR(G305='New Loan Calculator'!$F$10,G305&gt;'New Loan Calculator'!$F$10),K304*'New Loan Calculator'!$F$11/12,IF(K304&lt;0,0,K304)*Rate/12))</f>
        <v/>
      </c>
      <c r="J305" s="1" t="str">
        <f t="shared" si="14"/>
        <v/>
      </c>
      <c r="K305" s="1" t="str">
        <f>IF(AND(H305&lt;&gt;0,H305&lt;EMI),0,IF(G305="","",IF(OR(G305='New Loan Calculator'!$F$10),K304*(1+'New Loan Calculator'!$F$12)+'New Loan Calculator'!$F$13,IF(K304&lt;=0,0,K304-J305))))</f>
        <v/>
      </c>
      <c r="L305" s="25"/>
    </row>
    <row r="306" spans="6:12" ht="15.75">
      <c r="F306" s="25"/>
      <c r="G306" s="30" t="str">
        <f t="shared" si="12"/>
        <v/>
      </c>
      <c r="H306" s="1">
        <f t="shared" si="13"/>
        <v>0</v>
      </c>
      <c r="I306" s="1" t="str">
        <f>IF(G306="","",IF(OR(G306='New Loan Calculator'!$F$10,G306&gt;'New Loan Calculator'!$F$10),K305*'New Loan Calculator'!$F$11/12,IF(K305&lt;0,0,K305)*Rate/12))</f>
        <v/>
      </c>
      <c r="J306" s="1" t="str">
        <f t="shared" si="14"/>
        <v/>
      </c>
      <c r="K306" s="1" t="str">
        <f>IF(AND(H306&lt;&gt;0,H306&lt;EMI),0,IF(G306="","",IF(OR(G306='New Loan Calculator'!$F$10),K305*(1+'New Loan Calculator'!$F$12)+'New Loan Calculator'!$F$13,IF(K305&lt;=0,0,K305-J306))))</f>
        <v/>
      </c>
      <c r="L306" s="25"/>
    </row>
    <row r="307" spans="6:12" ht="15.75">
      <c r="F307" s="25"/>
      <c r="G307" s="30" t="str">
        <f t="shared" si="12"/>
        <v/>
      </c>
      <c r="H307" s="1">
        <f t="shared" si="13"/>
        <v>0</v>
      </c>
      <c r="I307" s="1" t="str">
        <f>IF(G307="","",IF(OR(G307='New Loan Calculator'!$F$10,G307&gt;'New Loan Calculator'!$F$10),K306*'New Loan Calculator'!$F$11/12,IF(K306&lt;0,0,K306)*Rate/12))</f>
        <v/>
      </c>
      <c r="J307" s="1" t="str">
        <f t="shared" si="14"/>
        <v/>
      </c>
      <c r="K307" s="1" t="str">
        <f>IF(AND(H307&lt;&gt;0,H307&lt;EMI),0,IF(G307="","",IF(OR(G307='New Loan Calculator'!$F$10),K306*(1+'New Loan Calculator'!$F$12)+'New Loan Calculator'!$F$13,IF(K306&lt;=0,0,K306-J307))))</f>
        <v/>
      </c>
      <c r="L307" s="25"/>
    </row>
    <row r="308" spans="6:12" ht="15.75">
      <c r="F308" s="25"/>
      <c r="G308" s="30" t="str">
        <f t="shared" si="12"/>
        <v/>
      </c>
      <c r="H308" s="1">
        <f t="shared" si="13"/>
        <v>0</v>
      </c>
      <c r="I308" s="1" t="str">
        <f>IF(G308="","",IF(OR(G308='New Loan Calculator'!$F$10,G308&gt;'New Loan Calculator'!$F$10),K307*'New Loan Calculator'!$F$11/12,IF(K307&lt;0,0,K307)*Rate/12))</f>
        <v/>
      </c>
      <c r="J308" s="1" t="str">
        <f t="shared" si="14"/>
        <v/>
      </c>
      <c r="K308" s="1" t="str">
        <f>IF(AND(H308&lt;&gt;0,H308&lt;EMI),0,IF(G308="","",IF(OR(G308='New Loan Calculator'!$F$10),K307*(1+'New Loan Calculator'!$F$12)+'New Loan Calculator'!$F$13,IF(K307&lt;=0,0,K307-J308))))</f>
        <v/>
      </c>
      <c r="L308" s="25"/>
    </row>
    <row r="309" spans="6:12" ht="15.75">
      <c r="F309" s="25"/>
      <c r="G309" s="30" t="str">
        <f t="shared" si="12"/>
        <v/>
      </c>
      <c r="H309" s="1">
        <f t="shared" si="13"/>
        <v>0</v>
      </c>
      <c r="I309" s="1" t="str">
        <f>IF(G309="","",IF(OR(G309='New Loan Calculator'!$F$10,G309&gt;'New Loan Calculator'!$F$10),K308*'New Loan Calculator'!$F$11/12,IF(K308&lt;0,0,K308)*Rate/12))</f>
        <v/>
      </c>
      <c r="J309" s="1" t="str">
        <f t="shared" si="14"/>
        <v/>
      </c>
      <c r="K309" s="1" t="str">
        <f>IF(AND(H309&lt;&gt;0,H309&lt;EMI),0,IF(G309="","",IF(OR(G309='New Loan Calculator'!$F$10),K308*(1+'New Loan Calculator'!$F$12)+'New Loan Calculator'!$F$13,IF(K308&lt;=0,0,K308-J309))))</f>
        <v/>
      </c>
      <c r="L309" s="25"/>
    </row>
    <row r="310" spans="6:12" ht="15.75">
      <c r="F310" s="25"/>
      <c r="G310" s="30" t="str">
        <f t="shared" si="12"/>
        <v/>
      </c>
      <c r="H310" s="1">
        <f t="shared" si="13"/>
        <v>0</v>
      </c>
      <c r="I310" s="1" t="str">
        <f>IF(G310="","",IF(OR(G310='New Loan Calculator'!$F$10,G310&gt;'New Loan Calculator'!$F$10),K309*'New Loan Calculator'!$F$11/12,IF(K309&lt;0,0,K309)*Rate/12))</f>
        <v/>
      </c>
      <c r="J310" s="1" t="str">
        <f t="shared" si="14"/>
        <v/>
      </c>
      <c r="K310" s="1" t="str">
        <f>IF(AND(H310&lt;&gt;0,H310&lt;EMI),0,IF(G310="","",IF(OR(G310='New Loan Calculator'!$F$10),K309*(1+'New Loan Calculator'!$F$12)+'New Loan Calculator'!$F$13,IF(K309&lt;=0,0,K309-J310))))</f>
        <v/>
      </c>
      <c r="L310" s="25"/>
    </row>
    <row r="311" spans="6:12" ht="15.75">
      <c r="F311" s="25"/>
      <c r="G311" s="30" t="str">
        <f t="shared" si="12"/>
        <v/>
      </c>
      <c r="H311" s="1">
        <f t="shared" si="13"/>
        <v>0</v>
      </c>
      <c r="I311" s="1" t="str">
        <f>IF(G311="","",IF(OR(G311='New Loan Calculator'!$F$10,G311&gt;'New Loan Calculator'!$F$10),K310*'New Loan Calculator'!$F$11/12,IF(K310&lt;0,0,K310)*Rate/12))</f>
        <v/>
      </c>
      <c r="J311" s="1" t="str">
        <f t="shared" si="14"/>
        <v/>
      </c>
      <c r="K311" s="1" t="str">
        <f>IF(AND(H311&lt;&gt;0,H311&lt;EMI),0,IF(G311="","",IF(OR(G311='New Loan Calculator'!$F$10),K310*(1+'New Loan Calculator'!$F$12)+'New Loan Calculator'!$F$13,IF(K310&lt;=0,0,K310-J311))))</f>
        <v/>
      </c>
      <c r="L311" s="25"/>
    </row>
    <row r="312" spans="6:12" ht="15.75">
      <c r="F312" s="25"/>
      <c r="G312" s="30" t="str">
        <f t="shared" si="12"/>
        <v/>
      </c>
      <c r="H312" s="1">
        <f t="shared" si="13"/>
        <v>0</v>
      </c>
      <c r="I312" s="1" t="str">
        <f>IF(G312="","",IF(OR(G312='New Loan Calculator'!$F$10,G312&gt;'New Loan Calculator'!$F$10),K311*'New Loan Calculator'!$F$11/12,IF(K311&lt;0,0,K311)*Rate/12))</f>
        <v/>
      </c>
      <c r="J312" s="1" t="str">
        <f t="shared" si="14"/>
        <v/>
      </c>
      <c r="K312" s="1" t="str">
        <f>IF(AND(H312&lt;&gt;0,H312&lt;EMI),0,IF(G312="","",IF(OR(G312='New Loan Calculator'!$F$10),K311*(1+'New Loan Calculator'!$F$12)+'New Loan Calculator'!$F$13,IF(K311&lt;=0,0,K311-J312))))</f>
        <v/>
      </c>
      <c r="L312" s="25"/>
    </row>
    <row r="313" spans="6:12" ht="15.75">
      <c r="F313" s="25"/>
      <c r="G313" s="30" t="str">
        <f t="shared" si="12"/>
        <v/>
      </c>
      <c r="H313" s="1">
        <f t="shared" si="13"/>
        <v>0</v>
      </c>
      <c r="I313" s="1" t="str">
        <f>IF(G313="","",IF(OR(G313='New Loan Calculator'!$F$10,G313&gt;'New Loan Calculator'!$F$10),K312*'New Loan Calculator'!$F$11/12,IF(K312&lt;0,0,K312)*Rate/12))</f>
        <v/>
      </c>
      <c r="J313" s="1" t="str">
        <f t="shared" si="14"/>
        <v/>
      </c>
      <c r="K313" s="1" t="str">
        <f>IF(AND(H313&lt;&gt;0,H313&lt;EMI),0,IF(G313="","",IF(OR(G313='New Loan Calculator'!$F$10),K312*(1+'New Loan Calculator'!$F$12)+'New Loan Calculator'!$F$13,IF(K312&lt;=0,0,K312-J313))))</f>
        <v/>
      </c>
      <c r="L313" s="25"/>
    </row>
    <row r="314" spans="6:12" ht="15.75">
      <c r="F314" s="25"/>
      <c r="G314" s="30" t="str">
        <f t="shared" si="12"/>
        <v/>
      </c>
      <c r="H314" s="1">
        <f t="shared" si="13"/>
        <v>0</v>
      </c>
      <c r="I314" s="1" t="str">
        <f>IF(G314="","",IF(OR(G314='New Loan Calculator'!$F$10,G314&gt;'New Loan Calculator'!$F$10),K313*'New Loan Calculator'!$F$11/12,IF(K313&lt;0,0,K313)*Rate/12))</f>
        <v/>
      </c>
      <c r="J314" s="1" t="str">
        <f t="shared" si="14"/>
        <v/>
      </c>
      <c r="K314" s="1" t="str">
        <f>IF(AND(H314&lt;&gt;0,H314&lt;EMI),0,IF(G314="","",IF(OR(G314='New Loan Calculator'!$F$10),K313*(1+'New Loan Calculator'!$F$12)+'New Loan Calculator'!$F$13,IF(K313&lt;=0,0,K313-J314))))</f>
        <v/>
      </c>
      <c r="L314" s="25"/>
    </row>
    <row r="315" spans="6:12" ht="15.75">
      <c r="F315" s="25"/>
      <c r="G315" s="30" t="str">
        <f t="shared" si="12"/>
        <v/>
      </c>
      <c r="H315" s="1">
        <f t="shared" si="13"/>
        <v>0</v>
      </c>
      <c r="I315" s="1" t="str">
        <f>IF(G315="","",IF(OR(G315='New Loan Calculator'!$F$10,G315&gt;'New Loan Calculator'!$F$10),K314*'New Loan Calculator'!$F$11/12,IF(K314&lt;0,0,K314)*Rate/12))</f>
        <v/>
      </c>
      <c r="J315" s="1" t="str">
        <f t="shared" si="14"/>
        <v/>
      </c>
      <c r="K315" s="1" t="str">
        <f>IF(AND(H315&lt;&gt;0,H315&lt;EMI),0,IF(G315="","",IF(OR(G315='New Loan Calculator'!$F$10),K314*(1+'New Loan Calculator'!$F$12)+'New Loan Calculator'!$F$13,IF(K314&lt;=0,0,K314-J315))))</f>
        <v/>
      </c>
      <c r="L315" s="25"/>
    </row>
    <row r="316" spans="6:12" ht="15.75">
      <c r="F316" s="25"/>
      <c r="G316" s="30" t="str">
        <f t="shared" si="12"/>
        <v/>
      </c>
      <c r="H316" s="1">
        <f t="shared" si="13"/>
        <v>0</v>
      </c>
      <c r="I316" s="1" t="str">
        <f>IF(G316="","",IF(OR(G316='New Loan Calculator'!$F$10,G316&gt;'New Loan Calculator'!$F$10),K315*'New Loan Calculator'!$F$11/12,IF(K315&lt;0,0,K315)*Rate/12))</f>
        <v/>
      </c>
      <c r="J316" s="1" t="str">
        <f t="shared" si="14"/>
        <v/>
      </c>
      <c r="K316" s="1" t="str">
        <f>IF(AND(H316&lt;&gt;0,H316&lt;EMI),0,IF(G316="","",IF(OR(G316='New Loan Calculator'!$F$10),K315*(1+'New Loan Calculator'!$F$12)+'New Loan Calculator'!$F$13,IF(K315&lt;=0,0,K315-J316))))</f>
        <v/>
      </c>
      <c r="L316" s="25"/>
    </row>
    <row r="317" spans="6:12" ht="15.75">
      <c r="F317" s="25"/>
      <c r="G317" s="30" t="str">
        <f t="shared" si="12"/>
        <v/>
      </c>
      <c r="H317" s="1">
        <f t="shared" si="13"/>
        <v>0</v>
      </c>
      <c r="I317" s="1" t="str">
        <f>IF(G317="","",IF(OR(G317='New Loan Calculator'!$F$10,G317&gt;'New Loan Calculator'!$F$10),K316*'New Loan Calculator'!$F$11/12,IF(K316&lt;0,0,K316)*Rate/12))</f>
        <v/>
      </c>
      <c r="J317" s="1" t="str">
        <f t="shared" si="14"/>
        <v/>
      </c>
      <c r="K317" s="1" t="str">
        <f>IF(AND(H317&lt;&gt;0,H317&lt;EMI),0,IF(G317="","",IF(OR(G317='New Loan Calculator'!$F$10),K316*(1+'New Loan Calculator'!$F$12)+'New Loan Calculator'!$F$13,IF(K316&lt;=0,0,K316-J317))))</f>
        <v/>
      </c>
      <c r="L317" s="25"/>
    </row>
    <row r="318" spans="6:12" ht="15.75">
      <c r="F318" s="25"/>
      <c r="G318" s="30" t="str">
        <f t="shared" si="12"/>
        <v/>
      </c>
      <c r="H318" s="1">
        <f t="shared" si="13"/>
        <v>0</v>
      </c>
      <c r="I318" s="1" t="str">
        <f>IF(G318="","",IF(OR(G318='New Loan Calculator'!$F$10,G318&gt;'New Loan Calculator'!$F$10),K317*'New Loan Calculator'!$F$11/12,IF(K317&lt;0,0,K317)*Rate/12))</f>
        <v/>
      </c>
      <c r="J318" s="1" t="str">
        <f t="shared" si="14"/>
        <v/>
      </c>
      <c r="K318" s="1" t="str">
        <f>IF(AND(H318&lt;&gt;0,H318&lt;EMI),0,IF(G318="","",IF(OR(G318='New Loan Calculator'!$F$10),K317*(1+'New Loan Calculator'!$F$12)+'New Loan Calculator'!$F$13,IF(K317&lt;=0,0,K317-J318))))</f>
        <v/>
      </c>
      <c r="L318" s="25"/>
    </row>
    <row r="319" spans="6:12" ht="15.75">
      <c r="F319" s="25"/>
      <c r="G319" s="30" t="str">
        <f t="shared" si="12"/>
        <v/>
      </c>
      <c r="H319" s="1">
        <f t="shared" si="13"/>
        <v>0</v>
      </c>
      <c r="I319" s="1" t="str">
        <f>IF(G319="","",IF(OR(G319='New Loan Calculator'!$F$10,G319&gt;'New Loan Calculator'!$F$10),K318*'New Loan Calculator'!$F$11/12,IF(K318&lt;0,0,K318)*Rate/12))</f>
        <v/>
      </c>
      <c r="J319" s="1" t="str">
        <f t="shared" si="14"/>
        <v/>
      </c>
      <c r="K319" s="1" t="str">
        <f>IF(AND(H319&lt;&gt;0,H319&lt;EMI),0,IF(G319="","",IF(OR(G319='New Loan Calculator'!$F$10),K318*(1+'New Loan Calculator'!$F$12)+'New Loan Calculator'!$F$13,IF(K318&lt;=0,0,K318-J319))))</f>
        <v/>
      </c>
      <c r="L319" s="25"/>
    </row>
    <row r="320" spans="6:12" ht="15.75">
      <c r="F320" s="25"/>
      <c r="G320" s="30" t="str">
        <f t="shared" si="12"/>
        <v/>
      </c>
      <c r="H320" s="1">
        <f t="shared" si="13"/>
        <v>0</v>
      </c>
      <c r="I320" s="1" t="str">
        <f>IF(G320="","",IF(OR(G320='New Loan Calculator'!$F$10,G320&gt;'New Loan Calculator'!$F$10),K319*'New Loan Calculator'!$F$11/12,IF(K319&lt;0,0,K319)*Rate/12))</f>
        <v/>
      </c>
      <c r="J320" s="1" t="str">
        <f t="shared" si="14"/>
        <v/>
      </c>
      <c r="K320" s="1" t="str">
        <f>IF(AND(H320&lt;&gt;0,H320&lt;EMI),0,IF(G320="","",IF(OR(G320='New Loan Calculator'!$F$10),K319*(1+'New Loan Calculator'!$F$12)+'New Loan Calculator'!$F$13,IF(K319&lt;=0,0,K319-J320))))</f>
        <v/>
      </c>
      <c r="L320" s="25"/>
    </row>
    <row r="321" spans="6:12" ht="15.75">
      <c r="F321" s="25"/>
      <c r="G321" s="30" t="str">
        <f t="shared" si="12"/>
        <v/>
      </c>
      <c r="H321" s="1">
        <f t="shared" si="13"/>
        <v>0</v>
      </c>
      <c r="I321" s="1" t="str">
        <f>IF(G321="","",IF(OR(G321='New Loan Calculator'!$F$10,G321&gt;'New Loan Calculator'!$F$10),K320*'New Loan Calculator'!$F$11/12,IF(K320&lt;0,0,K320)*Rate/12))</f>
        <v/>
      </c>
      <c r="J321" s="1" t="str">
        <f t="shared" si="14"/>
        <v/>
      </c>
      <c r="K321" s="1" t="str">
        <f>IF(AND(H321&lt;&gt;0,H321&lt;EMI),0,IF(G321="","",IF(OR(G321='New Loan Calculator'!$F$10),K320*(1+'New Loan Calculator'!$F$12)+'New Loan Calculator'!$F$13,IF(K320&lt;=0,0,K320-J321))))</f>
        <v/>
      </c>
      <c r="L321" s="25"/>
    </row>
    <row r="322" spans="6:12" ht="15.75">
      <c r="F322" s="25"/>
      <c r="G322" s="30" t="str">
        <f t="shared" si="12"/>
        <v/>
      </c>
      <c r="H322" s="1">
        <f t="shared" si="13"/>
        <v>0</v>
      </c>
      <c r="I322" s="1" t="str">
        <f>IF(G322="","",IF(OR(G322='New Loan Calculator'!$F$10,G322&gt;'New Loan Calculator'!$F$10),K321*'New Loan Calculator'!$F$11/12,IF(K321&lt;0,0,K321)*Rate/12))</f>
        <v/>
      </c>
      <c r="J322" s="1" t="str">
        <f t="shared" si="14"/>
        <v/>
      </c>
      <c r="K322" s="1" t="str">
        <f>IF(AND(H322&lt;&gt;0,H322&lt;EMI),0,IF(G322="","",IF(OR(G322='New Loan Calculator'!$F$10),K321*(1+'New Loan Calculator'!$F$12)+'New Loan Calculator'!$F$13,IF(K321&lt;=0,0,K321-J322))))</f>
        <v/>
      </c>
      <c r="L322" s="25"/>
    </row>
    <row r="323" spans="6:12" ht="15.75">
      <c r="F323" s="25"/>
      <c r="G323" s="30" t="str">
        <f t="shared" si="12"/>
        <v/>
      </c>
      <c r="H323" s="1">
        <f t="shared" si="13"/>
        <v>0</v>
      </c>
      <c r="I323" s="1" t="str">
        <f>IF(G323="","",IF(OR(G323='New Loan Calculator'!$F$10,G323&gt;'New Loan Calculator'!$F$10),K322*'New Loan Calculator'!$F$11/12,IF(K322&lt;0,0,K322)*Rate/12))</f>
        <v/>
      </c>
      <c r="J323" s="1" t="str">
        <f t="shared" si="14"/>
        <v/>
      </c>
      <c r="K323" s="1" t="str">
        <f>IF(AND(H323&lt;&gt;0,H323&lt;EMI),0,IF(G323="","",IF(OR(G323='New Loan Calculator'!$F$10),K322*(1+'New Loan Calculator'!$F$12)+'New Loan Calculator'!$F$13,IF(K322&lt;=0,0,K322-J323))))</f>
        <v/>
      </c>
      <c r="L323" s="25"/>
    </row>
    <row r="324" spans="6:12" ht="15.75">
      <c r="F324" s="25"/>
      <c r="G324" s="30" t="str">
        <f t="shared" si="12"/>
        <v/>
      </c>
      <c r="H324" s="1">
        <f t="shared" si="13"/>
        <v>0</v>
      </c>
      <c r="I324" s="1" t="str">
        <f>IF(G324="","",IF(OR(G324='New Loan Calculator'!$F$10,G324&gt;'New Loan Calculator'!$F$10),K323*'New Loan Calculator'!$F$11/12,IF(K323&lt;0,0,K323)*Rate/12))</f>
        <v/>
      </c>
      <c r="J324" s="1" t="str">
        <f t="shared" si="14"/>
        <v/>
      </c>
      <c r="K324" s="1" t="str">
        <f>IF(AND(H324&lt;&gt;0,H324&lt;EMI),0,IF(G324="","",IF(OR(G324='New Loan Calculator'!$F$10),K323*(1+'New Loan Calculator'!$F$12)+'New Loan Calculator'!$F$13,IF(K323&lt;=0,0,K323-J324))))</f>
        <v/>
      </c>
      <c r="L324" s="25"/>
    </row>
    <row r="325" spans="6:12" ht="15.75">
      <c r="F325" s="25"/>
      <c r="G325" s="30" t="str">
        <f t="shared" ref="G325:G363" si="15">IF(G324="","",IF(K324=0,"",IF(K324&gt;0,G324+1,IF(G324&lt;Term*12,G324+1,""))))</f>
        <v/>
      </c>
      <c r="H325" s="1">
        <f t="shared" ref="H325:H363" si="16">IF(G325="",0,IF(K324&lt;EMI,K324,IF(G325="",NA(),EMI)))</f>
        <v>0</v>
      </c>
      <c r="I325" s="1" t="str">
        <f>IF(G325="","",IF(OR(G325='New Loan Calculator'!$F$10,G325&gt;'New Loan Calculator'!$F$10),K324*'New Loan Calculator'!$F$11/12,IF(K324&lt;0,0,K324)*Rate/12))</f>
        <v/>
      </c>
      <c r="J325" s="1" t="str">
        <f t="shared" ref="J325:J363" si="17">IF(G325="","",H325-I325)</f>
        <v/>
      </c>
      <c r="K325" s="1" t="str">
        <f>IF(AND(H325&lt;&gt;0,H325&lt;EMI),0,IF(G325="","",IF(OR(G325='New Loan Calculator'!$F$10),K324*(1+'New Loan Calculator'!$F$12)+'New Loan Calculator'!$F$13,IF(K324&lt;=0,0,K324-J325))))</f>
        <v/>
      </c>
      <c r="L325" s="25"/>
    </row>
    <row r="326" spans="6:12" ht="15.75">
      <c r="F326" s="25"/>
      <c r="G326" s="30" t="str">
        <f t="shared" si="15"/>
        <v/>
      </c>
      <c r="H326" s="1">
        <f t="shared" si="16"/>
        <v>0</v>
      </c>
      <c r="I326" s="1" t="str">
        <f>IF(G326="","",IF(OR(G326='New Loan Calculator'!$F$10,G326&gt;'New Loan Calculator'!$F$10),K325*'New Loan Calculator'!$F$11/12,IF(K325&lt;0,0,K325)*Rate/12))</f>
        <v/>
      </c>
      <c r="J326" s="1" t="str">
        <f t="shared" si="17"/>
        <v/>
      </c>
      <c r="K326" s="1" t="str">
        <f>IF(AND(H326&lt;&gt;0,H326&lt;EMI),0,IF(G326="","",IF(OR(G326='New Loan Calculator'!$F$10),K325*(1+'New Loan Calculator'!$F$12)+'New Loan Calculator'!$F$13,IF(K325&lt;=0,0,K325-J326))))</f>
        <v/>
      </c>
      <c r="L326" s="25"/>
    </row>
    <row r="327" spans="6:12" ht="15.75">
      <c r="F327" s="25"/>
      <c r="G327" s="30" t="str">
        <f t="shared" si="15"/>
        <v/>
      </c>
      <c r="H327" s="1">
        <f t="shared" si="16"/>
        <v>0</v>
      </c>
      <c r="I327" s="1" t="str">
        <f>IF(G327="","",IF(OR(G327='New Loan Calculator'!$F$10,G327&gt;'New Loan Calculator'!$F$10),K326*'New Loan Calculator'!$F$11/12,IF(K326&lt;0,0,K326)*Rate/12))</f>
        <v/>
      </c>
      <c r="J327" s="1" t="str">
        <f t="shared" si="17"/>
        <v/>
      </c>
      <c r="K327" s="1" t="str">
        <f>IF(AND(H327&lt;&gt;0,H327&lt;EMI),0,IF(G327="","",IF(OR(G327='New Loan Calculator'!$F$10),K326*(1+'New Loan Calculator'!$F$12)+'New Loan Calculator'!$F$13,IF(K326&lt;=0,0,K326-J327))))</f>
        <v/>
      </c>
      <c r="L327" s="25"/>
    </row>
    <row r="328" spans="6:12" ht="15.75">
      <c r="F328" s="25"/>
      <c r="G328" s="30" t="str">
        <f t="shared" si="15"/>
        <v/>
      </c>
      <c r="H328" s="1">
        <f t="shared" si="16"/>
        <v>0</v>
      </c>
      <c r="I328" s="1" t="str">
        <f>IF(G328="","",IF(OR(G328='New Loan Calculator'!$F$10,G328&gt;'New Loan Calculator'!$F$10),K327*'New Loan Calculator'!$F$11/12,IF(K327&lt;0,0,K327)*Rate/12))</f>
        <v/>
      </c>
      <c r="J328" s="1" t="str">
        <f t="shared" si="17"/>
        <v/>
      </c>
      <c r="K328" s="1" t="str">
        <f>IF(AND(H328&lt;&gt;0,H328&lt;EMI),0,IF(G328="","",IF(OR(G328='New Loan Calculator'!$F$10),K327*(1+'New Loan Calculator'!$F$12)+'New Loan Calculator'!$F$13,IF(K327&lt;=0,0,K327-J328))))</f>
        <v/>
      </c>
      <c r="L328" s="25"/>
    </row>
    <row r="329" spans="6:12" ht="15.75">
      <c r="F329" s="25"/>
      <c r="G329" s="30" t="str">
        <f t="shared" si="15"/>
        <v/>
      </c>
      <c r="H329" s="1">
        <f t="shared" si="16"/>
        <v>0</v>
      </c>
      <c r="I329" s="1" t="str">
        <f>IF(G329="","",IF(OR(G329='New Loan Calculator'!$F$10,G329&gt;'New Loan Calculator'!$F$10),K328*'New Loan Calculator'!$F$11/12,IF(K328&lt;0,0,K328)*Rate/12))</f>
        <v/>
      </c>
      <c r="J329" s="1" t="str">
        <f t="shared" si="17"/>
        <v/>
      </c>
      <c r="K329" s="1" t="str">
        <f>IF(AND(H329&lt;&gt;0,H329&lt;EMI),0,IF(G329="","",IF(OR(G329='New Loan Calculator'!$F$10),K328*(1+'New Loan Calculator'!$F$12)+'New Loan Calculator'!$F$13,IF(K328&lt;=0,0,K328-J329))))</f>
        <v/>
      </c>
      <c r="L329" s="25"/>
    </row>
    <row r="330" spans="6:12" ht="15.75">
      <c r="F330" s="25"/>
      <c r="G330" s="30" t="str">
        <f t="shared" si="15"/>
        <v/>
      </c>
      <c r="H330" s="1">
        <f t="shared" si="16"/>
        <v>0</v>
      </c>
      <c r="I330" s="1" t="str">
        <f>IF(G330="","",IF(OR(G330='New Loan Calculator'!$F$10,G330&gt;'New Loan Calculator'!$F$10),K329*'New Loan Calculator'!$F$11/12,IF(K329&lt;0,0,K329)*Rate/12))</f>
        <v/>
      </c>
      <c r="J330" s="1" t="str">
        <f t="shared" si="17"/>
        <v/>
      </c>
      <c r="K330" s="1" t="str">
        <f>IF(AND(H330&lt;&gt;0,H330&lt;EMI),0,IF(G330="","",IF(OR(G330='New Loan Calculator'!$F$10),K329*(1+'New Loan Calculator'!$F$12)+'New Loan Calculator'!$F$13,IF(K329&lt;=0,0,K329-J330))))</f>
        <v/>
      </c>
      <c r="L330" s="25"/>
    </row>
    <row r="331" spans="6:12" ht="15.75">
      <c r="F331" s="25"/>
      <c r="G331" s="30" t="str">
        <f t="shared" si="15"/>
        <v/>
      </c>
      <c r="H331" s="1">
        <f t="shared" si="16"/>
        <v>0</v>
      </c>
      <c r="I331" s="1" t="str">
        <f>IF(G331="","",IF(OR(G331='New Loan Calculator'!$F$10,G331&gt;'New Loan Calculator'!$F$10),K330*'New Loan Calculator'!$F$11/12,IF(K330&lt;0,0,K330)*Rate/12))</f>
        <v/>
      </c>
      <c r="J331" s="1" t="str">
        <f t="shared" si="17"/>
        <v/>
      </c>
      <c r="K331" s="1" t="str">
        <f>IF(AND(H331&lt;&gt;0,H331&lt;EMI),0,IF(G331="","",IF(OR(G331='New Loan Calculator'!$F$10),K330*(1+'New Loan Calculator'!$F$12)+'New Loan Calculator'!$F$13,IF(K330&lt;=0,0,K330-J331))))</f>
        <v/>
      </c>
      <c r="L331" s="25"/>
    </row>
    <row r="332" spans="6:12" ht="15.75">
      <c r="F332" s="25"/>
      <c r="G332" s="30" t="str">
        <f t="shared" si="15"/>
        <v/>
      </c>
      <c r="H332" s="1">
        <f t="shared" si="16"/>
        <v>0</v>
      </c>
      <c r="I332" s="1" t="str">
        <f>IF(G332="","",IF(OR(G332='New Loan Calculator'!$F$10,G332&gt;'New Loan Calculator'!$F$10),K331*'New Loan Calculator'!$F$11/12,IF(K331&lt;0,0,K331)*Rate/12))</f>
        <v/>
      </c>
      <c r="J332" s="1" t="str">
        <f t="shared" si="17"/>
        <v/>
      </c>
      <c r="K332" s="1" t="str">
        <f>IF(AND(H332&lt;&gt;0,H332&lt;EMI),0,IF(G332="","",IF(OR(G332='New Loan Calculator'!$F$10),K331*(1+'New Loan Calculator'!$F$12)+'New Loan Calculator'!$F$13,IF(K331&lt;=0,0,K331-J332))))</f>
        <v/>
      </c>
      <c r="L332" s="25"/>
    </row>
    <row r="333" spans="6:12" ht="15.75">
      <c r="F333" s="25"/>
      <c r="G333" s="30" t="str">
        <f t="shared" si="15"/>
        <v/>
      </c>
      <c r="H333" s="1">
        <f t="shared" si="16"/>
        <v>0</v>
      </c>
      <c r="I333" s="1" t="str">
        <f>IF(G333="","",IF(OR(G333='New Loan Calculator'!$F$10,G333&gt;'New Loan Calculator'!$F$10),K332*'New Loan Calculator'!$F$11/12,IF(K332&lt;0,0,K332)*Rate/12))</f>
        <v/>
      </c>
      <c r="J333" s="1" t="str">
        <f t="shared" si="17"/>
        <v/>
      </c>
      <c r="K333" s="1" t="str">
        <f>IF(AND(H333&lt;&gt;0,H333&lt;EMI),0,IF(G333="","",IF(OR(G333='New Loan Calculator'!$F$10),K332*(1+'New Loan Calculator'!$F$12)+'New Loan Calculator'!$F$13,IF(K332&lt;=0,0,K332-J333))))</f>
        <v/>
      </c>
      <c r="L333" s="25"/>
    </row>
    <row r="334" spans="6:12" ht="15.75">
      <c r="F334" s="25"/>
      <c r="G334" s="30" t="str">
        <f t="shared" si="15"/>
        <v/>
      </c>
      <c r="H334" s="1">
        <f t="shared" si="16"/>
        <v>0</v>
      </c>
      <c r="I334" s="1" t="str">
        <f>IF(G334="","",IF(OR(G334='New Loan Calculator'!$F$10,G334&gt;'New Loan Calculator'!$F$10),K333*'New Loan Calculator'!$F$11/12,IF(K333&lt;0,0,K333)*Rate/12))</f>
        <v/>
      </c>
      <c r="J334" s="1" t="str">
        <f t="shared" si="17"/>
        <v/>
      </c>
      <c r="K334" s="1" t="str">
        <f>IF(AND(H334&lt;&gt;0,H334&lt;EMI),0,IF(G334="","",IF(OR(G334='New Loan Calculator'!$F$10),K333*(1+'New Loan Calculator'!$F$12)+'New Loan Calculator'!$F$13,IF(K333&lt;=0,0,K333-J334))))</f>
        <v/>
      </c>
      <c r="L334" s="25"/>
    </row>
    <row r="335" spans="6:12" ht="15.75">
      <c r="F335" s="25"/>
      <c r="G335" s="30" t="str">
        <f t="shared" si="15"/>
        <v/>
      </c>
      <c r="H335" s="1">
        <f t="shared" si="16"/>
        <v>0</v>
      </c>
      <c r="I335" s="1" t="str">
        <f>IF(G335="","",IF(OR(G335='New Loan Calculator'!$F$10,G335&gt;'New Loan Calculator'!$F$10),K334*'New Loan Calculator'!$F$11/12,IF(K334&lt;0,0,K334)*Rate/12))</f>
        <v/>
      </c>
      <c r="J335" s="1" t="str">
        <f t="shared" si="17"/>
        <v/>
      </c>
      <c r="K335" s="1" t="str">
        <f>IF(AND(H335&lt;&gt;0,H335&lt;EMI),0,IF(G335="","",IF(OR(G335='New Loan Calculator'!$F$10),K334*(1+'New Loan Calculator'!$F$12)+'New Loan Calculator'!$F$13,IF(K334&lt;=0,0,K334-J335))))</f>
        <v/>
      </c>
      <c r="L335" s="25"/>
    </row>
    <row r="336" spans="6:12" ht="15.75">
      <c r="F336" s="25"/>
      <c r="G336" s="30" t="str">
        <f t="shared" si="15"/>
        <v/>
      </c>
      <c r="H336" s="1">
        <f t="shared" si="16"/>
        <v>0</v>
      </c>
      <c r="I336" s="1" t="str">
        <f>IF(G336="","",IF(OR(G336='New Loan Calculator'!$F$10,G336&gt;'New Loan Calculator'!$F$10),K335*'New Loan Calculator'!$F$11/12,IF(K335&lt;0,0,K335)*Rate/12))</f>
        <v/>
      </c>
      <c r="J336" s="1" t="str">
        <f t="shared" si="17"/>
        <v/>
      </c>
      <c r="K336" s="1" t="str">
        <f>IF(AND(H336&lt;&gt;0,H336&lt;EMI),0,IF(G336="","",IF(OR(G336='New Loan Calculator'!$F$10),K335*(1+'New Loan Calculator'!$F$12)+'New Loan Calculator'!$F$13,IF(K335&lt;=0,0,K335-J336))))</f>
        <v/>
      </c>
      <c r="L336" s="25"/>
    </row>
    <row r="337" spans="6:12" ht="15.75">
      <c r="F337" s="25"/>
      <c r="G337" s="30" t="str">
        <f t="shared" si="15"/>
        <v/>
      </c>
      <c r="H337" s="1">
        <f t="shared" si="16"/>
        <v>0</v>
      </c>
      <c r="I337" s="1" t="str">
        <f>IF(G337="","",IF(OR(G337='New Loan Calculator'!$F$10,G337&gt;'New Loan Calculator'!$F$10),K336*'New Loan Calculator'!$F$11/12,IF(K336&lt;0,0,K336)*Rate/12))</f>
        <v/>
      </c>
      <c r="J337" s="1" t="str">
        <f t="shared" si="17"/>
        <v/>
      </c>
      <c r="K337" s="1" t="str">
        <f>IF(AND(H337&lt;&gt;0,H337&lt;EMI),0,IF(G337="","",IF(OR(G337='New Loan Calculator'!$F$10),K336*(1+'New Loan Calculator'!$F$12)+'New Loan Calculator'!$F$13,IF(K336&lt;=0,0,K336-J337))))</f>
        <v/>
      </c>
      <c r="L337" s="25"/>
    </row>
    <row r="338" spans="6:12" ht="15.75">
      <c r="F338" s="25"/>
      <c r="G338" s="30" t="str">
        <f t="shared" si="15"/>
        <v/>
      </c>
      <c r="H338" s="1">
        <f t="shared" si="16"/>
        <v>0</v>
      </c>
      <c r="I338" s="1" t="str">
        <f>IF(G338="","",IF(OR(G338='New Loan Calculator'!$F$10,G338&gt;'New Loan Calculator'!$F$10),K337*'New Loan Calculator'!$F$11/12,IF(K337&lt;0,0,K337)*Rate/12))</f>
        <v/>
      </c>
      <c r="J338" s="1" t="str">
        <f t="shared" si="17"/>
        <v/>
      </c>
      <c r="K338" s="1" t="str">
        <f>IF(AND(H338&lt;&gt;0,H338&lt;EMI),0,IF(G338="","",IF(OR(G338='New Loan Calculator'!$F$10),K337*(1+'New Loan Calculator'!$F$12)+'New Loan Calculator'!$F$13,IF(K337&lt;=0,0,K337-J338))))</f>
        <v/>
      </c>
      <c r="L338" s="25"/>
    </row>
    <row r="339" spans="6:12" ht="15.75">
      <c r="F339" s="25"/>
      <c r="G339" s="30" t="str">
        <f t="shared" si="15"/>
        <v/>
      </c>
      <c r="H339" s="1">
        <f t="shared" si="16"/>
        <v>0</v>
      </c>
      <c r="I339" s="1" t="str">
        <f>IF(G339="","",IF(OR(G339='New Loan Calculator'!$F$10,G339&gt;'New Loan Calculator'!$F$10),K338*'New Loan Calculator'!$F$11/12,IF(K338&lt;0,0,K338)*Rate/12))</f>
        <v/>
      </c>
      <c r="J339" s="1" t="str">
        <f t="shared" si="17"/>
        <v/>
      </c>
      <c r="K339" s="1" t="str">
        <f>IF(AND(H339&lt;&gt;0,H339&lt;EMI),0,IF(G339="","",IF(OR(G339='New Loan Calculator'!$F$10),K338*(1+'New Loan Calculator'!$F$12)+'New Loan Calculator'!$F$13,IF(K338&lt;=0,0,K338-J339))))</f>
        <v/>
      </c>
      <c r="L339" s="25"/>
    </row>
    <row r="340" spans="6:12" ht="15.75">
      <c r="F340" s="25"/>
      <c r="G340" s="30" t="str">
        <f t="shared" si="15"/>
        <v/>
      </c>
      <c r="H340" s="1">
        <f t="shared" si="16"/>
        <v>0</v>
      </c>
      <c r="I340" s="1" t="str">
        <f>IF(G340="","",IF(OR(G340='New Loan Calculator'!$F$10,G340&gt;'New Loan Calculator'!$F$10),K339*'New Loan Calculator'!$F$11/12,IF(K339&lt;0,0,K339)*Rate/12))</f>
        <v/>
      </c>
      <c r="J340" s="1" t="str">
        <f t="shared" si="17"/>
        <v/>
      </c>
      <c r="K340" s="1" t="str">
        <f>IF(AND(H340&lt;&gt;0,H340&lt;EMI),0,IF(G340="","",IF(OR(G340='New Loan Calculator'!$F$10),K339*(1+'New Loan Calculator'!$F$12)+'New Loan Calculator'!$F$13,IF(K339&lt;=0,0,K339-J340))))</f>
        <v/>
      </c>
      <c r="L340" s="25"/>
    </row>
    <row r="341" spans="6:12" ht="15.75">
      <c r="F341" s="25"/>
      <c r="G341" s="30" t="str">
        <f t="shared" si="15"/>
        <v/>
      </c>
      <c r="H341" s="1">
        <f t="shared" si="16"/>
        <v>0</v>
      </c>
      <c r="I341" s="1" t="str">
        <f>IF(G341="","",IF(OR(G341='New Loan Calculator'!$F$10,G341&gt;'New Loan Calculator'!$F$10),K340*'New Loan Calculator'!$F$11/12,IF(K340&lt;0,0,K340)*Rate/12))</f>
        <v/>
      </c>
      <c r="J341" s="1" t="str">
        <f t="shared" si="17"/>
        <v/>
      </c>
      <c r="K341" s="1" t="str">
        <f>IF(AND(H341&lt;&gt;0,H341&lt;EMI),0,IF(G341="","",IF(OR(G341='New Loan Calculator'!$F$10),K340*(1+'New Loan Calculator'!$F$12)+'New Loan Calculator'!$F$13,IF(K340&lt;=0,0,K340-J341))))</f>
        <v/>
      </c>
      <c r="L341" s="25"/>
    </row>
    <row r="342" spans="6:12" ht="15.75">
      <c r="F342" s="25"/>
      <c r="G342" s="30" t="str">
        <f t="shared" si="15"/>
        <v/>
      </c>
      <c r="H342" s="1">
        <f t="shared" si="16"/>
        <v>0</v>
      </c>
      <c r="I342" s="1" t="str">
        <f>IF(G342="","",IF(OR(G342='New Loan Calculator'!$F$10,G342&gt;'New Loan Calculator'!$F$10),K341*'New Loan Calculator'!$F$11/12,IF(K341&lt;0,0,K341)*Rate/12))</f>
        <v/>
      </c>
      <c r="J342" s="1" t="str">
        <f t="shared" si="17"/>
        <v/>
      </c>
      <c r="K342" s="1" t="str">
        <f>IF(AND(H342&lt;&gt;0,H342&lt;EMI),0,IF(G342="","",IF(OR(G342='New Loan Calculator'!$F$10),K341*(1+'New Loan Calculator'!$F$12)+'New Loan Calculator'!$F$13,IF(K341&lt;=0,0,K341-J342))))</f>
        <v/>
      </c>
      <c r="L342" s="25"/>
    </row>
    <row r="343" spans="6:12" ht="15.75">
      <c r="F343" s="25"/>
      <c r="G343" s="30" t="str">
        <f t="shared" si="15"/>
        <v/>
      </c>
      <c r="H343" s="1">
        <f t="shared" si="16"/>
        <v>0</v>
      </c>
      <c r="I343" s="1" t="str">
        <f>IF(G343="","",IF(OR(G343='New Loan Calculator'!$F$10,G343&gt;'New Loan Calculator'!$F$10),K342*'New Loan Calculator'!$F$11/12,IF(K342&lt;0,0,K342)*Rate/12))</f>
        <v/>
      </c>
      <c r="J343" s="1" t="str">
        <f t="shared" si="17"/>
        <v/>
      </c>
      <c r="K343" s="1" t="str">
        <f>IF(AND(H343&lt;&gt;0,H343&lt;EMI),0,IF(G343="","",IF(OR(G343='New Loan Calculator'!$F$10),K342*(1+'New Loan Calculator'!$F$12)+'New Loan Calculator'!$F$13,IF(K342&lt;=0,0,K342-J343))))</f>
        <v/>
      </c>
      <c r="L343" s="25"/>
    </row>
    <row r="344" spans="6:12" ht="15.75">
      <c r="F344" s="25"/>
      <c r="G344" s="30" t="str">
        <f t="shared" si="15"/>
        <v/>
      </c>
      <c r="H344" s="1">
        <f t="shared" si="16"/>
        <v>0</v>
      </c>
      <c r="I344" s="1" t="str">
        <f>IF(G344="","",IF(OR(G344='New Loan Calculator'!$F$10,G344&gt;'New Loan Calculator'!$F$10),K343*'New Loan Calculator'!$F$11/12,IF(K343&lt;0,0,K343)*Rate/12))</f>
        <v/>
      </c>
      <c r="J344" s="1" t="str">
        <f t="shared" si="17"/>
        <v/>
      </c>
      <c r="K344" s="1" t="str">
        <f>IF(AND(H344&lt;&gt;0,H344&lt;EMI),0,IF(G344="","",IF(OR(G344='New Loan Calculator'!$F$10),K343*(1+'New Loan Calculator'!$F$12)+'New Loan Calculator'!$F$13,IF(K343&lt;=0,0,K343-J344))))</f>
        <v/>
      </c>
      <c r="L344" s="25"/>
    </row>
    <row r="345" spans="6:12" ht="15.75">
      <c r="F345" s="25"/>
      <c r="G345" s="30" t="str">
        <f t="shared" si="15"/>
        <v/>
      </c>
      <c r="H345" s="1">
        <f t="shared" si="16"/>
        <v>0</v>
      </c>
      <c r="I345" s="1" t="str">
        <f>IF(G345="","",IF(OR(G345='New Loan Calculator'!$F$10,G345&gt;'New Loan Calculator'!$F$10),K344*'New Loan Calculator'!$F$11/12,IF(K344&lt;0,0,K344)*Rate/12))</f>
        <v/>
      </c>
      <c r="J345" s="1" t="str">
        <f t="shared" si="17"/>
        <v/>
      </c>
      <c r="K345" s="1" t="str">
        <f>IF(AND(H345&lt;&gt;0,H345&lt;EMI),0,IF(G345="","",IF(OR(G345='New Loan Calculator'!$F$10),K344*(1+'New Loan Calculator'!$F$12)+'New Loan Calculator'!$F$13,IF(K344&lt;=0,0,K344-J345))))</f>
        <v/>
      </c>
      <c r="L345" s="25"/>
    </row>
    <row r="346" spans="6:12" ht="15.75">
      <c r="F346" s="25"/>
      <c r="G346" s="30" t="str">
        <f t="shared" si="15"/>
        <v/>
      </c>
      <c r="H346" s="1">
        <f t="shared" si="16"/>
        <v>0</v>
      </c>
      <c r="I346" s="1" t="str">
        <f>IF(G346="","",IF(OR(G346='New Loan Calculator'!$F$10,G346&gt;'New Loan Calculator'!$F$10),K345*'New Loan Calculator'!$F$11/12,IF(K345&lt;0,0,K345)*Rate/12))</f>
        <v/>
      </c>
      <c r="J346" s="1" t="str">
        <f t="shared" si="17"/>
        <v/>
      </c>
      <c r="K346" s="1" t="str">
        <f>IF(AND(H346&lt;&gt;0,H346&lt;EMI),0,IF(G346="","",IF(OR(G346='New Loan Calculator'!$F$10),K345*(1+'New Loan Calculator'!$F$12)+'New Loan Calculator'!$F$13,IF(K345&lt;=0,0,K345-J346))))</f>
        <v/>
      </c>
      <c r="L346" s="25"/>
    </row>
    <row r="347" spans="6:12" ht="15.75">
      <c r="F347" s="25"/>
      <c r="G347" s="30" t="str">
        <f t="shared" si="15"/>
        <v/>
      </c>
      <c r="H347" s="1">
        <f t="shared" si="16"/>
        <v>0</v>
      </c>
      <c r="I347" s="1" t="str">
        <f>IF(G347="","",IF(OR(G347='New Loan Calculator'!$F$10,G347&gt;'New Loan Calculator'!$F$10),K346*'New Loan Calculator'!$F$11/12,IF(K346&lt;0,0,K346)*Rate/12))</f>
        <v/>
      </c>
      <c r="J347" s="1" t="str">
        <f t="shared" si="17"/>
        <v/>
      </c>
      <c r="K347" s="1" t="str">
        <f>IF(AND(H347&lt;&gt;0,H347&lt;EMI),0,IF(G347="","",IF(OR(G347='New Loan Calculator'!$F$10),K346*(1+'New Loan Calculator'!$F$12)+'New Loan Calculator'!$F$13,IF(K346&lt;=0,0,K346-J347))))</f>
        <v/>
      </c>
      <c r="L347" s="25"/>
    </row>
    <row r="348" spans="6:12" ht="15.75">
      <c r="F348" s="25"/>
      <c r="G348" s="30" t="str">
        <f t="shared" si="15"/>
        <v/>
      </c>
      <c r="H348" s="1">
        <f t="shared" si="16"/>
        <v>0</v>
      </c>
      <c r="I348" s="1" t="str">
        <f>IF(G348="","",IF(OR(G348='New Loan Calculator'!$F$10,G348&gt;'New Loan Calculator'!$F$10),K347*'New Loan Calculator'!$F$11/12,IF(K347&lt;0,0,K347)*Rate/12))</f>
        <v/>
      </c>
      <c r="J348" s="1" t="str">
        <f t="shared" si="17"/>
        <v/>
      </c>
      <c r="K348" s="1" t="str">
        <f>IF(AND(H348&lt;&gt;0,H348&lt;EMI),0,IF(G348="","",IF(OR(G348='New Loan Calculator'!$F$10),K347*(1+'New Loan Calculator'!$F$12)+'New Loan Calculator'!$F$13,IF(K347&lt;=0,0,K347-J348))))</f>
        <v/>
      </c>
      <c r="L348" s="25"/>
    </row>
    <row r="349" spans="6:12" ht="15.75">
      <c r="F349" s="25"/>
      <c r="G349" s="30" t="str">
        <f t="shared" si="15"/>
        <v/>
      </c>
      <c r="H349" s="1">
        <f t="shared" si="16"/>
        <v>0</v>
      </c>
      <c r="I349" s="1" t="str">
        <f>IF(G349="","",IF(OR(G349='New Loan Calculator'!$F$10,G349&gt;'New Loan Calculator'!$F$10),K348*'New Loan Calculator'!$F$11/12,IF(K348&lt;0,0,K348)*Rate/12))</f>
        <v/>
      </c>
      <c r="J349" s="1" t="str">
        <f t="shared" si="17"/>
        <v/>
      </c>
      <c r="K349" s="1" t="str">
        <f>IF(AND(H349&lt;&gt;0,H349&lt;EMI),0,IF(G349="","",IF(OR(G349='New Loan Calculator'!$F$10),K348*(1+'New Loan Calculator'!$F$12)+'New Loan Calculator'!$F$13,IF(K348&lt;=0,0,K348-J349))))</f>
        <v/>
      </c>
      <c r="L349" s="25"/>
    </row>
    <row r="350" spans="6:12" ht="15.75">
      <c r="F350" s="25"/>
      <c r="G350" s="30" t="str">
        <f t="shared" si="15"/>
        <v/>
      </c>
      <c r="H350" s="1">
        <f t="shared" si="16"/>
        <v>0</v>
      </c>
      <c r="I350" s="1" t="str">
        <f>IF(G350="","",IF(OR(G350='New Loan Calculator'!$F$10,G350&gt;'New Loan Calculator'!$F$10),K349*'New Loan Calculator'!$F$11/12,IF(K349&lt;0,0,K349)*Rate/12))</f>
        <v/>
      </c>
      <c r="J350" s="1" t="str">
        <f t="shared" si="17"/>
        <v/>
      </c>
      <c r="K350" s="1" t="str">
        <f>IF(AND(H350&lt;&gt;0,H350&lt;EMI),0,IF(G350="","",IF(OR(G350='New Loan Calculator'!$F$10),K349*(1+'New Loan Calculator'!$F$12)+'New Loan Calculator'!$F$13,IF(K349&lt;=0,0,K349-J350))))</f>
        <v/>
      </c>
      <c r="L350" s="25"/>
    </row>
    <row r="351" spans="6:12" ht="15.75">
      <c r="F351" s="25"/>
      <c r="G351" s="30" t="str">
        <f t="shared" si="15"/>
        <v/>
      </c>
      <c r="H351" s="1">
        <f t="shared" si="16"/>
        <v>0</v>
      </c>
      <c r="I351" s="1" t="str">
        <f>IF(G351="","",IF(OR(G351='New Loan Calculator'!$F$10,G351&gt;'New Loan Calculator'!$F$10),K350*'New Loan Calculator'!$F$11/12,IF(K350&lt;0,0,K350)*Rate/12))</f>
        <v/>
      </c>
      <c r="J351" s="1" t="str">
        <f t="shared" si="17"/>
        <v/>
      </c>
      <c r="K351" s="1" t="str">
        <f>IF(AND(H351&lt;&gt;0,H351&lt;EMI),0,IF(G351="","",IF(OR(G351='New Loan Calculator'!$F$10),K350*(1+'New Loan Calculator'!$F$12)+'New Loan Calculator'!$F$13,IF(K350&lt;=0,0,K350-J351))))</f>
        <v/>
      </c>
      <c r="L351" s="25"/>
    </row>
    <row r="352" spans="6:12" ht="15.75">
      <c r="F352" s="25"/>
      <c r="G352" s="30" t="str">
        <f t="shared" si="15"/>
        <v/>
      </c>
      <c r="H352" s="1">
        <f t="shared" si="16"/>
        <v>0</v>
      </c>
      <c r="I352" s="1" t="str">
        <f>IF(G352="","",IF(OR(G352='New Loan Calculator'!$F$10,G352&gt;'New Loan Calculator'!$F$10),K351*'New Loan Calculator'!$F$11/12,IF(K351&lt;0,0,K351)*Rate/12))</f>
        <v/>
      </c>
      <c r="J352" s="1" t="str">
        <f t="shared" si="17"/>
        <v/>
      </c>
      <c r="K352" s="1" t="str">
        <f>IF(AND(H352&lt;&gt;0,H352&lt;EMI),0,IF(G352="","",IF(OR(G352='New Loan Calculator'!$F$10),K351*(1+'New Loan Calculator'!$F$12)+'New Loan Calculator'!$F$13,IF(K351&lt;=0,0,K351-J352))))</f>
        <v/>
      </c>
      <c r="L352" s="25"/>
    </row>
    <row r="353" spans="6:12" ht="15.75">
      <c r="F353" s="25"/>
      <c r="G353" s="30" t="str">
        <f t="shared" si="15"/>
        <v/>
      </c>
      <c r="H353" s="1">
        <f t="shared" si="16"/>
        <v>0</v>
      </c>
      <c r="I353" s="1" t="str">
        <f>IF(G353="","",IF(OR(G353='New Loan Calculator'!$F$10,G353&gt;'New Loan Calculator'!$F$10),K352*'New Loan Calculator'!$F$11/12,IF(K352&lt;0,0,K352)*Rate/12))</f>
        <v/>
      </c>
      <c r="J353" s="1" t="str">
        <f t="shared" si="17"/>
        <v/>
      </c>
      <c r="K353" s="1" t="str">
        <f>IF(AND(H353&lt;&gt;0,H353&lt;EMI),0,IF(G353="","",IF(OR(G353='New Loan Calculator'!$F$10),K352*(1+'New Loan Calculator'!$F$12)+'New Loan Calculator'!$F$13,IF(K352&lt;=0,0,K352-J353))))</f>
        <v/>
      </c>
      <c r="L353" s="25"/>
    </row>
    <row r="354" spans="6:12" ht="15.75">
      <c r="F354" s="25"/>
      <c r="G354" s="30" t="str">
        <f t="shared" si="15"/>
        <v/>
      </c>
      <c r="H354" s="1">
        <f t="shared" si="16"/>
        <v>0</v>
      </c>
      <c r="I354" s="1" t="str">
        <f>IF(G354="","",IF(OR(G354='New Loan Calculator'!$F$10,G354&gt;'New Loan Calculator'!$F$10),K353*'New Loan Calculator'!$F$11/12,IF(K353&lt;0,0,K353)*Rate/12))</f>
        <v/>
      </c>
      <c r="J354" s="1" t="str">
        <f t="shared" si="17"/>
        <v/>
      </c>
      <c r="K354" s="1" t="str">
        <f>IF(AND(H354&lt;&gt;0,H354&lt;EMI),0,IF(G354="","",IF(OR(G354='New Loan Calculator'!$F$10),K353*(1+'New Loan Calculator'!$F$12)+'New Loan Calculator'!$F$13,IF(K353&lt;=0,0,K353-J354))))</f>
        <v/>
      </c>
      <c r="L354" s="25"/>
    </row>
    <row r="355" spans="6:12" ht="15.75">
      <c r="F355" s="25"/>
      <c r="G355" s="30" t="str">
        <f t="shared" si="15"/>
        <v/>
      </c>
      <c r="H355" s="1">
        <f t="shared" si="16"/>
        <v>0</v>
      </c>
      <c r="I355" s="1" t="str">
        <f>IF(G355="","",IF(OR(G355='New Loan Calculator'!$F$10,G355&gt;'New Loan Calculator'!$F$10),K354*'New Loan Calculator'!$F$11/12,IF(K354&lt;0,0,K354)*Rate/12))</f>
        <v/>
      </c>
      <c r="J355" s="1" t="str">
        <f t="shared" si="17"/>
        <v/>
      </c>
      <c r="K355" s="1" t="str">
        <f>IF(AND(H355&lt;&gt;0,H355&lt;EMI),0,IF(G355="","",IF(OR(G355='New Loan Calculator'!$F$10),K354*(1+'New Loan Calculator'!$F$12)+'New Loan Calculator'!$F$13,IF(K354&lt;=0,0,K354-J355))))</f>
        <v/>
      </c>
      <c r="L355" s="25"/>
    </row>
    <row r="356" spans="6:12" ht="15.75">
      <c r="F356" s="25"/>
      <c r="G356" s="30" t="str">
        <f t="shared" si="15"/>
        <v/>
      </c>
      <c r="H356" s="1">
        <f t="shared" si="16"/>
        <v>0</v>
      </c>
      <c r="I356" s="1" t="str">
        <f>IF(G356="","",IF(OR(G356='New Loan Calculator'!$F$10,G356&gt;'New Loan Calculator'!$F$10),K355*'New Loan Calculator'!$F$11/12,IF(K355&lt;0,0,K355)*Rate/12))</f>
        <v/>
      </c>
      <c r="J356" s="1" t="str">
        <f t="shared" si="17"/>
        <v/>
      </c>
      <c r="K356" s="1" t="str">
        <f>IF(AND(H356&lt;&gt;0,H356&lt;EMI),0,IF(G356="","",IF(OR(G356='New Loan Calculator'!$F$10),K355*(1+'New Loan Calculator'!$F$12)+'New Loan Calculator'!$F$13,IF(K355&lt;=0,0,K355-J356))))</f>
        <v/>
      </c>
      <c r="L356" s="25"/>
    </row>
    <row r="357" spans="6:12" ht="15.75">
      <c r="F357" s="25"/>
      <c r="G357" s="30" t="str">
        <f t="shared" si="15"/>
        <v/>
      </c>
      <c r="H357" s="1">
        <f t="shared" si="16"/>
        <v>0</v>
      </c>
      <c r="I357" s="1" t="str">
        <f>IF(G357="","",IF(OR(G357='New Loan Calculator'!$F$10,G357&gt;'New Loan Calculator'!$F$10),K356*'New Loan Calculator'!$F$11/12,IF(K356&lt;0,0,K356)*Rate/12))</f>
        <v/>
      </c>
      <c r="J357" s="1" t="str">
        <f t="shared" si="17"/>
        <v/>
      </c>
      <c r="K357" s="1" t="str">
        <f>IF(AND(H357&lt;&gt;0,H357&lt;EMI),0,IF(G357="","",IF(OR(G357='New Loan Calculator'!$F$10),K356*(1+'New Loan Calculator'!$F$12)+'New Loan Calculator'!$F$13,IF(K356&lt;=0,0,K356-J357))))</f>
        <v/>
      </c>
      <c r="L357" s="25"/>
    </row>
    <row r="358" spans="6:12" ht="15.75">
      <c r="F358" s="25"/>
      <c r="G358" s="30" t="str">
        <f t="shared" si="15"/>
        <v/>
      </c>
      <c r="H358" s="1">
        <f t="shared" si="16"/>
        <v>0</v>
      </c>
      <c r="I358" s="1" t="str">
        <f>IF(G358="","",IF(OR(G358='New Loan Calculator'!$F$10,G358&gt;'New Loan Calculator'!$F$10),K357*'New Loan Calculator'!$F$11/12,IF(K357&lt;0,0,K357)*Rate/12))</f>
        <v/>
      </c>
      <c r="J358" s="1" t="str">
        <f t="shared" si="17"/>
        <v/>
      </c>
      <c r="K358" s="1" t="str">
        <f>IF(AND(H358&lt;&gt;0,H358&lt;EMI),0,IF(G358="","",IF(OR(G358='New Loan Calculator'!$F$10),K357*(1+'New Loan Calculator'!$F$12)+'New Loan Calculator'!$F$13,IF(K357&lt;=0,0,K357-J358))))</f>
        <v/>
      </c>
      <c r="L358" s="25"/>
    </row>
    <row r="359" spans="6:12" ht="15.75">
      <c r="F359" s="25"/>
      <c r="G359" s="30" t="str">
        <f t="shared" si="15"/>
        <v/>
      </c>
      <c r="H359" s="1">
        <f t="shared" si="16"/>
        <v>0</v>
      </c>
      <c r="I359" s="1" t="str">
        <f>IF(G359="","",IF(OR(G359='New Loan Calculator'!$F$10,G359&gt;'New Loan Calculator'!$F$10),K358*'New Loan Calculator'!$F$11/12,IF(K358&lt;0,0,K358)*Rate/12))</f>
        <v/>
      </c>
      <c r="J359" s="1" t="str">
        <f t="shared" si="17"/>
        <v/>
      </c>
      <c r="K359" s="1" t="str">
        <f>IF(AND(H359&lt;&gt;0,H359&lt;EMI),0,IF(G359="","",IF(OR(G359='New Loan Calculator'!$F$10),K358*(1+'New Loan Calculator'!$F$12)+'New Loan Calculator'!$F$13,IF(K358&lt;=0,0,K358-J359))))</f>
        <v/>
      </c>
      <c r="L359" s="25"/>
    </row>
    <row r="360" spans="6:12" ht="15.75">
      <c r="F360" s="25"/>
      <c r="G360" s="30" t="str">
        <f t="shared" si="15"/>
        <v/>
      </c>
      <c r="H360" s="1">
        <f t="shared" si="16"/>
        <v>0</v>
      </c>
      <c r="I360" s="1" t="str">
        <f>IF(G360="","",IF(OR(G360='New Loan Calculator'!$F$10,G360&gt;'New Loan Calculator'!$F$10),K359*'New Loan Calculator'!$F$11/12,IF(K359&lt;0,0,K359)*Rate/12))</f>
        <v/>
      </c>
      <c r="J360" s="1" t="str">
        <f t="shared" si="17"/>
        <v/>
      </c>
      <c r="K360" s="1" t="str">
        <f>IF(AND(H360&lt;&gt;0,H360&lt;EMI),0,IF(G360="","",IF(OR(G360='New Loan Calculator'!$F$10),K359*(1+'New Loan Calculator'!$F$12)+'New Loan Calculator'!$F$13,IF(K359&lt;=0,0,K359-J360))))</f>
        <v/>
      </c>
      <c r="L360" s="25"/>
    </row>
    <row r="361" spans="6:12" ht="15.75">
      <c r="F361" s="25"/>
      <c r="G361" s="30" t="str">
        <f t="shared" si="15"/>
        <v/>
      </c>
      <c r="H361" s="1">
        <f t="shared" si="16"/>
        <v>0</v>
      </c>
      <c r="I361" s="1" t="str">
        <f>IF(G361="","",IF(OR(G361='New Loan Calculator'!$F$10,G361&gt;'New Loan Calculator'!$F$10),K360*'New Loan Calculator'!$F$11/12,IF(K360&lt;0,0,K360)*Rate/12))</f>
        <v/>
      </c>
      <c r="J361" s="1" t="str">
        <f t="shared" si="17"/>
        <v/>
      </c>
      <c r="K361" s="1" t="str">
        <f>IF(AND(H361&lt;&gt;0,H361&lt;EMI),0,IF(G361="","",IF(OR(G361='New Loan Calculator'!$F$10),K360*(1+'New Loan Calculator'!$F$12)+'New Loan Calculator'!$F$13,IF(K360&lt;=0,0,K360-J361))))</f>
        <v/>
      </c>
      <c r="L361" s="25"/>
    </row>
    <row r="362" spans="6:12" ht="15.75">
      <c r="F362" s="25"/>
      <c r="G362" s="30" t="str">
        <f t="shared" si="15"/>
        <v/>
      </c>
      <c r="H362" s="1">
        <f t="shared" si="16"/>
        <v>0</v>
      </c>
      <c r="I362" s="1" t="str">
        <f>IF(G362="","",IF(OR(G362='New Loan Calculator'!$F$10,G362&gt;'New Loan Calculator'!$F$10),K361*'New Loan Calculator'!$F$11/12,IF(K361&lt;0,0,K361)*Rate/12))</f>
        <v/>
      </c>
      <c r="J362" s="1" t="str">
        <f t="shared" si="17"/>
        <v/>
      </c>
      <c r="K362" s="1" t="str">
        <f>IF(AND(H362&lt;&gt;0,H362&lt;EMI),0,IF(G362="","",IF(OR(G362='New Loan Calculator'!$F$10),K361*(1+'New Loan Calculator'!$F$12)+'New Loan Calculator'!$F$13,IF(K361&lt;=0,0,K361-J362))))</f>
        <v/>
      </c>
      <c r="L362" s="25"/>
    </row>
    <row r="363" spans="6:12" ht="15.75">
      <c r="F363" s="25"/>
      <c r="G363" s="30" t="str">
        <f t="shared" si="15"/>
        <v/>
      </c>
      <c r="H363" s="1">
        <f t="shared" si="16"/>
        <v>0</v>
      </c>
      <c r="I363" s="1" t="str">
        <f>IF(G363="","",IF(OR(G363='New Loan Calculator'!$F$10,G363&gt;'New Loan Calculator'!$F$10),K362*'New Loan Calculator'!$F$11/12,IF(K362&lt;0,0,K362)*Rate/12))</f>
        <v/>
      </c>
      <c r="J363" s="1" t="str">
        <f t="shared" si="17"/>
        <v/>
      </c>
      <c r="K363" s="1" t="str">
        <f>IF(AND(H363&lt;&gt;0,H363&lt;EMI),0,IF(G363="","",IF(OR(G363='New Loan Calculator'!$F$10),K362*(1+'New Loan Calculator'!$F$12)+'New Loan Calculator'!$F$13,IF(K362&lt;=0,0,K362-J363))))</f>
        <v/>
      </c>
      <c r="L363" s="25"/>
    </row>
    <row r="364" spans="6:12" ht="38.25" customHeight="1">
      <c r="F364" s="25"/>
      <c r="G364" s="25"/>
      <c r="H364" s="25"/>
      <c r="I364" s="25"/>
      <c r="J364" s="25"/>
      <c r="K364" s="25"/>
      <c r="L364" s="2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New Loan Calculator</vt:lpstr>
      <vt:lpstr>Workings</vt:lpstr>
      <vt:lpstr>EMI</vt:lpstr>
      <vt:lpstr>Rate</vt:lpstr>
      <vt:lpstr>Term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Sumalatha</dc:creator>
  <cp:lastModifiedBy>HP</cp:lastModifiedBy>
  <dcterms:created xsi:type="dcterms:W3CDTF">2020-04-04T04:51:00Z</dcterms:created>
  <dcterms:modified xsi:type="dcterms:W3CDTF">2020-06-19T04:52:52Z</dcterms:modified>
</cp:coreProperties>
</file>