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New EMI Calculator" sheetId="1" r:id="rId1"/>
    <sheet name="Workings" sheetId="2" r:id="rId2"/>
  </sheets>
  <definedNames>
    <definedName name="EMI">'New EMI Calculator'!$G$7</definedName>
    <definedName name="Rate">'New EMI Calculator'!$G$5</definedName>
    <definedName name="Term">'New EMI Calculator'!$G$4</definedName>
  </definedNames>
  <calcPr calcId="124519" concurrentCalc="0"/>
</workbook>
</file>

<file path=xl/calcChain.xml><?xml version="1.0" encoding="utf-8"?>
<calcChain xmlns="http://schemas.openxmlformats.org/spreadsheetml/2006/main">
  <c r="M363" i="2"/>
  <c r="L363"/>
  <c r="K363"/>
  <c r="J363"/>
  <c r="I363"/>
  <c r="H363"/>
  <c r="G363"/>
  <c r="F363"/>
  <c r="E363"/>
  <c r="M362"/>
  <c r="L362"/>
  <c r="K362"/>
  <c r="J362"/>
  <c r="I362"/>
  <c r="H362"/>
  <c r="G362"/>
  <c r="F362"/>
  <c r="E362"/>
  <c r="M361"/>
  <c r="L361"/>
  <c r="K361"/>
  <c r="J361"/>
  <c r="I361"/>
  <c r="H361"/>
  <c r="G361"/>
  <c r="F361"/>
  <c r="E361"/>
  <c r="M360"/>
  <c r="L360"/>
  <c r="K360"/>
  <c r="J360"/>
  <c r="I360"/>
  <c r="H360"/>
  <c r="G360"/>
  <c r="F360"/>
  <c r="E360"/>
  <c r="M359"/>
  <c r="L359"/>
  <c r="K359"/>
  <c r="J359"/>
  <c r="I359"/>
  <c r="H359"/>
  <c r="G359"/>
  <c r="F359"/>
  <c r="E359"/>
  <c r="M358"/>
  <c r="L358"/>
  <c r="K358"/>
  <c r="J358"/>
  <c r="I358"/>
  <c r="H358"/>
  <c r="G358"/>
  <c r="F358"/>
  <c r="E358"/>
  <c r="M357"/>
  <c r="L357"/>
  <c r="K357"/>
  <c r="J357"/>
  <c r="I357"/>
  <c r="H357"/>
  <c r="G357"/>
  <c r="F357"/>
  <c r="E357"/>
  <c r="M356"/>
  <c r="L356"/>
  <c r="K356"/>
  <c r="J356"/>
  <c r="I356"/>
  <c r="H356"/>
  <c r="G356"/>
  <c r="F356"/>
  <c r="E356"/>
  <c r="M355"/>
  <c r="L355"/>
  <c r="K355"/>
  <c r="J355"/>
  <c r="I355"/>
  <c r="H355"/>
  <c r="G355"/>
  <c r="F355"/>
  <c r="E355"/>
  <c r="M354"/>
  <c r="L354"/>
  <c r="K354"/>
  <c r="J354"/>
  <c r="I354"/>
  <c r="H354"/>
  <c r="G354"/>
  <c r="F354"/>
  <c r="E354"/>
  <c r="M353"/>
  <c r="L353"/>
  <c r="K353"/>
  <c r="J353"/>
  <c r="I353"/>
  <c r="H353"/>
  <c r="G353"/>
  <c r="F353"/>
  <c r="E353"/>
  <c r="M352"/>
  <c r="L352"/>
  <c r="K352"/>
  <c r="J352"/>
  <c r="I352"/>
  <c r="H352"/>
  <c r="G352"/>
  <c r="F352"/>
  <c r="E352"/>
  <c r="M351"/>
  <c r="L351"/>
  <c r="K351"/>
  <c r="J351"/>
  <c r="I351"/>
  <c r="H351"/>
  <c r="G351"/>
  <c r="F351"/>
  <c r="E351"/>
  <c r="M350"/>
  <c r="L350"/>
  <c r="K350"/>
  <c r="J350"/>
  <c r="I350"/>
  <c r="H350"/>
  <c r="G350"/>
  <c r="F350"/>
  <c r="E350"/>
  <c r="M349"/>
  <c r="L349"/>
  <c r="K349"/>
  <c r="J349"/>
  <c r="I349"/>
  <c r="H349"/>
  <c r="G349"/>
  <c r="F349"/>
  <c r="E349"/>
  <c r="M348"/>
  <c r="L348"/>
  <c r="K348"/>
  <c r="J348"/>
  <c r="I348"/>
  <c r="H348"/>
  <c r="G348"/>
  <c r="F348"/>
  <c r="E348"/>
  <c r="M347"/>
  <c r="L347"/>
  <c r="K347"/>
  <c r="J347"/>
  <c r="I347"/>
  <c r="H347"/>
  <c r="G347"/>
  <c r="F347"/>
  <c r="E347"/>
  <c r="M346"/>
  <c r="L346"/>
  <c r="K346"/>
  <c r="J346"/>
  <c r="I346"/>
  <c r="H346"/>
  <c r="G346"/>
  <c r="F346"/>
  <c r="E346"/>
  <c r="M345"/>
  <c r="L345"/>
  <c r="K345"/>
  <c r="J345"/>
  <c r="I345"/>
  <c r="H345"/>
  <c r="G345"/>
  <c r="F345"/>
  <c r="E345"/>
  <c r="M344"/>
  <c r="L344"/>
  <c r="K344"/>
  <c r="J344"/>
  <c r="I344"/>
  <c r="H344"/>
  <c r="G344"/>
  <c r="F344"/>
  <c r="E344"/>
  <c r="M343"/>
  <c r="L343"/>
  <c r="K343"/>
  <c r="J343"/>
  <c r="I343"/>
  <c r="H343"/>
  <c r="G343"/>
  <c r="F343"/>
  <c r="E343"/>
  <c r="M342"/>
  <c r="L342"/>
  <c r="K342"/>
  <c r="J342"/>
  <c r="I342"/>
  <c r="H342"/>
  <c r="G342"/>
  <c r="F342"/>
  <c r="E342"/>
  <c r="M341"/>
  <c r="L341"/>
  <c r="K341"/>
  <c r="J341"/>
  <c r="I341"/>
  <c r="H341"/>
  <c r="G341"/>
  <c r="F341"/>
  <c r="E341"/>
  <c r="M340"/>
  <c r="L340"/>
  <c r="K340"/>
  <c r="J340"/>
  <c r="I340"/>
  <c r="H340"/>
  <c r="G340"/>
  <c r="F340"/>
  <c r="E340"/>
  <c r="M339"/>
  <c r="L339"/>
  <c r="K339"/>
  <c r="J339"/>
  <c r="I339"/>
  <c r="H339"/>
  <c r="G339"/>
  <c r="F339"/>
  <c r="E339"/>
  <c r="M338"/>
  <c r="L338"/>
  <c r="K338"/>
  <c r="J338"/>
  <c r="I338"/>
  <c r="H338"/>
  <c r="G338"/>
  <c r="F338"/>
  <c r="E338"/>
  <c r="M337"/>
  <c r="L337"/>
  <c r="K337"/>
  <c r="J337"/>
  <c r="I337"/>
  <c r="H337"/>
  <c r="G337"/>
  <c r="F337"/>
  <c r="E337"/>
  <c r="M336"/>
  <c r="L336"/>
  <c r="K336"/>
  <c r="J336"/>
  <c r="I336"/>
  <c r="H336"/>
  <c r="G336"/>
  <c r="F336"/>
  <c r="E336"/>
  <c r="M335"/>
  <c r="L335"/>
  <c r="K335"/>
  <c r="J335"/>
  <c r="I335"/>
  <c r="H335"/>
  <c r="G335"/>
  <c r="F335"/>
  <c r="E335"/>
  <c r="M334"/>
  <c r="L334"/>
  <c r="K334"/>
  <c r="J334"/>
  <c r="I334"/>
  <c r="H334"/>
  <c r="G334"/>
  <c r="F334"/>
  <c r="E334"/>
  <c r="M333"/>
  <c r="L333"/>
  <c r="K333"/>
  <c r="J333"/>
  <c r="I333"/>
  <c r="H333"/>
  <c r="G333"/>
  <c r="F333"/>
  <c r="E333"/>
  <c r="M332"/>
  <c r="L332"/>
  <c r="K332"/>
  <c r="J332"/>
  <c r="I332"/>
  <c r="H332"/>
  <c r="G332"/>
  <c r="F332"/>
  <c r="E332"/>
  <c r="M331"/>
  <c r="L331"/>
  <c r="K331"/>
  <c r="J331"/>
  <c r="I331"/>
  <c r="H331"/>
  <c r="G331"/>
  <c r="F331"/>
  <c r="E331"/>
  <c r="M330"/>
  <c r="L330"/>
  <c r="K330"/>
  <c r="J330"/>
  <c r="I330"/>
  <c r="H330"/>
  <c r="G330"/>
  <c r="F330"/>
  <c r="E330"/>
  <c r="M329"/>
  <c r="L329"/>
  <c r="K329"/>
  <c r="J329"/>
  <c r="I329"/>
  <c r="H329"/>
  <c r="G329"/>
  <c r="F329"/>
  <c r="E329"/>
  <c r="M328"/>
  <c r="L328"/>
  <c r="K328"/>
  <c r="J328"/>
  <c r="I328"/>
  <c r="H328"/>
  <c r="G328"/>
  <c r="F328"/>
  <c r="E328"/>
  <c r="M327"/>
  <c r="L327"/>
  <c r="K327"/>
  <c r="J327"/>
  <c r="I327"/>
  <c r="H327"/>
  <c r="G327"/>
  <c r="F327"/>
  <c r="E327"/>
  <c r="M326"/>
  <c r="L326"/>
  <c r="K326"/>
  <c r="J326"/>
  <c r="I326"/>
  <c r="H326"/>
  <c r="G326"/>
  <c r="F326"/>
  <c r="E326"/>
  <c r="M325"/>
  <c r="L325"/>
  <c r="K325"/>
  <c r="J325"/>
  <c r="I325"/>
  <c r="H325"/>
  <c r="G325"/>
  <c r="F325"/>
  <c r="E325"/>
  <c r="M324"/>
  <c r="L324"/>
  <c r="K324"/>
  <c r="J324"/>
  <c r="I324"/>
  <c r="H324"/>
  <c r="G324"/>
  <c r="F324"/>
  <c r="E324"/>
  <c r="M323"/>
  <c r="L323"/>
  <c r="K323"/>
  <c r="J323"/>
  <c r="I323"/>
  <c r="H323"/>
  <c r="G323"/>
  <c r="F323"/>
  <c r="E323"/>
  <c r="M322"/>
  <c r="L322"/>
  <c r="K322"/>
  <c r="J322"/>
  <c r="I322"/>
  <c r="H322"/>
  <c r="G322"/>
  <c r="F322"/>
  <c r="E322"/>
  <c r="M321"/>
  <c r="L321"/>
  <c r="K321"/>
  <c r="J321"/>
  <c r="I321"/>
  <c r="H321"/>
  <c r="G321"/>
  <c r="F321"/>
  <c r="E321"/>
  <c r="M320"/>
  <c r="L320"/>
  <c r="K320"/>
  <c r="J320"/>
  <c r="I320"/>
  <c r="H320"/>
  <c r="G320"/>
  <c r="F320"/>
  <c r="E320"/>
  <c r="M319"/>
  <c r="L319"/>
  <c r="K319"/>
  <c r="J319"/>
  <c r="I319"/>
  <c r="H319"/>
  <c r="G319"/>
  <c r="F319"/>
  <c r="E319"/>
  <c r="M318"/>
  <c r="L318"/>
  <c r="K318"/>
  <c r="J318"/>
  <c r="I318"/>
  <c r="H318"/>
  <c r="G318"/>
  <c r="F318"/>
  <c r="E318"/>
  <c r="M317"/>
  <c r="L317"/>
  <c r="K317"/>
  <c r="J317"/>
  <c r="I317"/>
  <c r="H317"/>
  <c r="G317"/>
  <c r="F317"/>
  <c r="E317"/>
  <c r="M316"/>
  <c r="L316"/>
  <c r="K316"/>
  <c r="J316"/>
  <c r="I316"/>
  <c r="H316"/>
  <c r="G316"/>
  <c r="F316"/>
  <c r="E316"/>
  <c r="M315"/>
  <c r="L315"/>
  <c r="K315"/>
  <c r="J315"/>
  <c r="I315"/>
  <c r="H315"/>
  <c r="G315"/>
  <c r="F315"/>
  <c r="E315"/>
  <c r="M314"/>
  <c r="L314"/>
  <c r="K314"/>
  <c r="J314"/>
  <c r="I314"/>
  <c r="H314"/>
  <c r="G314"/>
  <c r="F314"/>
  <c r="E314"/>
  <c r="M313"/>
  <c r="L313"/>
  <c r="K313"/>
  <c r="J313"/>
  <c r="I313"/>
  <c r="H313"/>
  <c r="G313"/>
  <c r="F313"/>
  <c r="E313"/>
  <c r="M312"/>
  <c r="L312"/>
  <c r="K312"/>
  <c r="J312"/>
  <c r="I312"/>
  <c r="H312"/>
  <c r="G312"/>
  <c r="F312"/>
  <c r="E312"/>
  <c r="M311"/>
  <c r="L311"/>
  <c r="K311"/>
  <c r="J311"/>
  <c r="I311"/>
  <c r="H311"/>
  <c r="G311"/>
  <c r="F311"/>
  <c r="E311"/>
  <c r="M310"/>
  <c r="L310"/>
  <c r="K310"/>
  <c r="J310"/>
  <c r="I310"/>
  <c r="H310"/>
  <c r="G310"/>
  <c r="F310"/>
  <c r="E310"/>
  <c r="M309"/>
  <c r="L309"/>
  <c r="K309"/>
  <c r="J309"/>
  <c r="I309"/>
  <c r="H309"/>
  <c r="G309"/>
  <c r="F309"/>
  <c r="E309"/>
  <c r="M308"/>
  <c r="L308"/>
  <c r="K308"/>
  <c r="J308"/>
  <c r="I308"/>
  <c r="H308"/>
  <c r="G308"/>
  <c r="F308"/>
  <c r="E308"/>
  <c r="M307"/>
  <c r="L307"/>
  <c r="K307"/>
  <c r="J307"/>
  <c r="I307"/>
  <c r="H307"/>
  <c r="G307"/>
  <c r="F307"/>
  <c r="E307"/>
  <c r="M306"/>
  <c r="L306"/>
  <c r="K306"/>
  <c r="J306"/>
  <c r="I306"/>
  <c r="H306"/>
  <c r="G306"/>
  <c r="F306"/>
  <c r="E306"/>
  <c r="M305"/>
  <c r="L305"/>
  <c r="K305"/>
  <c r="J305"/>
  <c r="I305"/>
  <c r="H305"/>
  <c r="G305"/>
  <c r="F305"/>
  <c r="E305"/>
  <c r="M304"/>
  <c r="L304"/>
  <c r="K304"/>
  <c r="J304"/>
  <c r="I304"/>
  <c r="H304"/>
  <c r="G304"/>
  <c r="F304"/>
  <c r="E304"/>
  <c r="M303"/>
  <c r="L303"/>
  <c r="K303"/>
  <c r="J303"/>
  <c r="I303"/>
  <c r="H303"/>
  <c r="G303"/>
  <c r="F303"/>
  <c r="E303"/>
  <c r="M302"/>
  <c r="L302"/>
  <c r="K302"/>
  <c r="J302"/>
  <c r="I302"/>
  <c r="H302"/>
  <c r="G302"/>
  <c r="F302"/>
  <c r="E302"/>
  <c r="M301"/>
  <c r="L301"/>
  <c r="K301"/>
  <c r="J301"/>
  <c r="I301"/>
  <c r="H301"/>
  <c r="G301"/>
  <c r="F301"/>
  <c r="E301"/>
  <c r="M300"/>
  <c r="L300"/>
  <c r="K300"/>
  <c r="J300"/>
  <c r="I300"/>
  <c r="H300"/>
  <c r="G300"/>
  <c r="F300"/>
  <c r="E300"/>
  <c r="M299"/>
  <c r="L299"/>
  <c r="K299"/>
  <c r="J299"/>
  <c r="I299"/>
  <c r="H299"/>
  <c r="G299"/>
  <c r="F299"/>
  <c r="E299"/>
  <c r="M298"/>
  <c r="L298"/>
  <c r="K298"/>
  <c r="J298"/>
  <c r="I298"/>
  <c r="H298"/>
  <c r="G298"/>
  <c r="F298"/>
  <c r="E298"/>
  <c r="M297"/>
  <c r="L297"/>
  <c r="K297"/>
  <c r="J297"/>
  <c r="I297"/>
  <c r="H297"/>
  <c r="G297"/>
  <c r="F297"/>
  <c r="E297"/>
  <c r="M296"/>
  <c r="L296"/>
  <c r="K296"/>
  <c r="J296"/>
  <c r="I296"/>
  <c r="H296"/>
  <c r="G296"/>
  <c r="F296"/>
  <c r="E296"/>
  <c r="M295"/>
  <c r="L295"/>
  <c r="K295"/>
  <c r="J295"/>
  <c r="I295"/>
  <c r="H295"/>
  <c r="G295"/>
  <c r="F295"/>
  <c r="E295"/>
  <c r="M294"/>
  <c r="L294"/>
  <c r="K294"/>
  <c r="J294"/>
  <c r="I294"/>
  <c r="H294"/>
  <c r="G294"/>
  <c r="F294"/>
  <c r="E294"/>
  <c r="M293"/>
  <c r="L293"/>
  <c r="K293"/>
  <c r="J293"/>
  <c r="I293"/>
  <c r="H293"/>
  <c r="G293"/>
  <c r="F293"/>
  <c r="E293"/>
  <c r="M292"/>
  <c r="L292"/>
  <c r="K292"/>
  <c r="J292"/>
  <c r="I292"/>
  <c r="H292"/>
  <c r="G292"/>
  <c r="F292"/>
  <c r="E292"/>
  <c r="M291"/>
  <c r="L291"/>
  <c r="K291"/>
  <c r="J291"/>
  <c r="I291"/>
  <c r="H291"/>
  <c r="G291"/>
  <c r="F291"/>
  <c r="E291"/>
  <c r="M290"/>
  <c r="L290"/>
  <c r="K290"/>
  <c r="J290"/>
  <c r="I290"/>
  <c r="H290"/>
  <c r="G290"/>
  <c r="F290"/>
  <c r="E290"/>
  <c r="M289"/>
  <c r="L289"/>
  <c r="K289"/>
  <c r="J289"/>
  <c r="I289"/>
  <c r="H289"/>
  <c r="G289"/>
  <c r="F289"/>
  <c r="E289"/>
  <c r="M288"/>
  <c r="L288"/>
  <c r="K288"/>
  <c r="J288"/>
  <c r="I288"/>
  <c r="H288"/>
  <c r="G288"/>
  <c r="F288"/>
  <c r="E288"/>
  <c r="M287"/>
  <c r="L287"/>
  <c r="K287"/>
  <c r="J287"/>
  <c r="I287"/>
  <c r="H287"/>
  <c r="G287"/>
  <c r="F287"/>
  <c r="E287"/>
  <c r="M286"/>
  <c r="L286"/>
  <c r="K286"/>
  <c r="J286"/>
  <c r="I286"/>
  <c r="H286"/>
  <c r="G286"/>
  <c r="F286"/>
  <c r="E286"/>
  <c r="M285"/>
  <c r="L285"/>
  <c r="K285"/>
  <c r="J285"/>
  <c r="I285"/>
  <c r="H285"/>
  <c r="G285"/>
  <c r="F285"/>
  <c r="E285"/>
  <c r="M284"/>
  <c r="L284"/>
  <c r="K284"/>
  <c r="J284"/>
  <c r="I284"/>
  <c r="H284"/>
  <c r="G284"/>
  <c r="F284"/>
  <c r="E284"/>
  <c r="M283"/>
  <c r="L283"/>
  <c r="K283"/>
  <c r="J283"/>
  <c r="I283"/>
  <c r="H283"/>
  <c r="G283"/>
  <c r="F283"/>
  <c r="E283"/>
  <c r="M282"/>
  <c r="L282"/>
  <c r="K282"/>
  <c r="J282"/>
  <c r="I282"/>
  <c r="H282"/>
  <c r="G282"/>
  <c r="F282"/>
  <c r="E282"/>
  <c r="M281"/>
  <c r="L281"/>
  <c r="K281"/>
  <c r="J281"/>
  <c r="I281"/>
  <c r="H281"/>
  <c r="G281"/>
  <c r="F281"/>
  <c r="E281"/>
  <c r="M280"/>
  <c r="L280"/>
  <c r="K280"/>
  <c r="J280"/>
  <c r="I280"/>
  <c r="H280"/>
  <c r="G280"/>
  <c r="F280"/>
  <c r="E280"/>
  <c r="M279"/>
  <c r="L279"/>
  <c r="K279"/>
  <c r="J279"/>
  <c r="I279"/>
  <c r="H279"/>
  <c r="G279"/>
  <c r="F279"/>
  <c r="E279"/>
  <c r="M278"/>
  <c r="L278"/>
  <c r="K278"/>
  <c r="J278"/>
  <c r="I278"/>
  <c r="H278"/>
  <c r="G278"/>
  <c r="F278"/>
  <c r="E278"/>
  <c r="M277"/>
  <c r="L277"/>
  <c r="K277"/>
  <c r="J277"/>
  <c r="I277"/>
  <c r="H277"/>
  <c r="G277"/>
  <c r="F277"/>
  <c r="E277"/>
  <c r="M276"/>
  <c r="L276"/>
  <c r="K276"/>
  <c r="J276"/>
  <c r="I276"/>
  <c r="H276"/>
  <c r="G276"/>
  <c r="F276"/>
  <c r="E276"/>
  <c r="M275"/>
  <c r="L275"/>
  <c r="K275"/>
  <c r="J275"/>
  <c r="I275"/>
  <c r="H275"/>
  <c r="G275"/>
  <c r="F275"/>
  <c r="E275"/>
  <c r="M274"/>
  <c r="L274"/>
  <c r="K274"/>
  <c r="J274"/>
  <c r="I274"/>
  <c r="H274"/>
  <c r="G274"/>
  <c r="F274"/>
  <c r="E274"/>
  <c r="M273"/>
  <c r="L273"/>
  <c r="K273"/>
  <c r="J273"/>
  <c r="I273"/>
  <c r="H273"/>
  <c r="G273"/>
  <c r="F273"/>
  <c r="E273"/>
  <c r="M272"/>
  <c r="L272"/>
  <c r="K272"/>
  <c r="J272"/>
  <c r="I272"/>
  <c r="H272"/>
  <c r="G272"/>
  <c r="F272"/>
  <c r="E272"/>
  <c r="M271"/>
  <c r="L271"/>
  <c r="K271"/>
  <c r="J271"/>
  <c r="I271"/>
  <c r="H271"/>
  <c r="G271"/>
  <c r="F271"/>
  <c r="E271"/>
  <c r="M270"/>
  <c r="L270"/>
  <c r="K270"/>
  <c r="J270"/>
  <c r="I270"/>
  <c r="H270"/>
  <c r="G270"/>
  <c r="F270"/>
  <c r="E270"/>
  <c r="M269"/>
  <c r="L269"/>
  <c r="K269"/>
  <c r="J269"/>
  <c r="I269"/>
  <c r="H269"/>
  <c r="G269"/>
  <c r="F269"/>
  <c r="E269"/>
  <c r="M268"/>
  <c r="L268"/>
  <c r="K268"/>
  <c r="J268"/>
  <c r="I268"/>
  <c r="H268"/>
  <c r="G268"/>
  <c r="F268"/>
  <c r="E268"/>
  <c r="M267"/>
  <c r="L267"/>
  <c r="K267"/>
  <c r="J267"/>
  <c r="I267"/>
  <c r="H267"/>
  <c r="G267"/>
  <c r="F267"/>
  <c r="E267"/>
  <c r="M266"/>
  <c r="L266"/>
  <c r="K266"/>
  <c r="J266"/>
  <c r="I266"/>
  <c r="H266"/>
  <c r="G266"/>
  <c r="F266"/>
  <c r="E266"/>
  <c r="M265"/>
  <c r="L265"/>
  <c r="K265"/>
  <c r="J265"/>
  <c r="I265"/>
  <c r="H265"/>
  <c r="G265"/>
  <c r="F265"/>
  <c r="E265"/>
  <c r="M264"/>
  <c r="L264"/>
  <c r="K264"/>
  <c r="J264"/>
  <c r="I264"/>
  <c r="H264"/>
  <c r="G264"/>
  <c r="F264"/>
  <c r="E264"/>
  <c r="M263"/>
  <c r="L263"/>
  <c r="K263"/>
  <c r="J263"/>
  <c r="I263"/>
  <c r="H263"/>
  <c r="G263"/>
  <c r="F263"/>
  <c r="E263"/>
  <c r="M262"/>
  <c r="L262"/>
  <c r="K262"/>
  <c r="J262"/>
  <c r="I262"/>
  <c r="H262"/>
  <c r="G262"/>
  <c r="F262"/>
  <c r="E262"/>
  <c r="M261"/>
  <c r="L261"/>
  <c r="K261"/>
  <c r="J261"/>
  <c r="I261"/>
  <c r="H261"/>
  <c r="G261"/>
  <c r="F261"/>
  <c r="E261"/>
  <c r="M260"/>
  <c r="L260"/>
  <c r="K260"/>
  <c r="J260"/>
  <c r="I260"/>
  <c r="H260"/>
  <c r="G260"/>
  <c r="F260"/>
  <c r="E260"/>
  <c r="M259"/>
  <c r="L259"/>
  <c r="K259"/>
  <c r="J259"/>
  <c r="I259"/>
  <c r="H259"/>
  <c r="G259"/>
  <c r="F259"/>
  <c r="E259"/>
  <c r="M258"/>
  <c r="L258"/>
  <c r="K258"/>
  <c r="J258"/>
  <c r="I258"/>
  <c r="H258"/>
  <c r="G258"/>
  <c r="F258"/>
  <c r="E258"/>
  <c r="M257"/>
  <c r="L257"/>
  <c r="K257"/>
  <c r="J257"/>
  <c r="I257"/>
  <c r="H257"/>
  <c r="G257"/>
  <c r="F257"/>
  <c r="E257"/>
  <c r="M256"/>
  <c r="L256"/>
  <c r="K256"/>
  <c r="J256"/>
  <c r="I256"/>
  <c r="H256"/>
  <c r="G256"/>
  <c r="F256"/>
  <c r="E256"/>
  <c r="M255"/>
  <c r="L255"/>
  <c r="K255"/>
  <c r="J255"/>
  <c r="I255"/>
  <c r="H255"/>
  <c r="G255"/>
  <c r="F255"/>
  <c r="E255"/>
  <c r="M254"/>
  <c r="L254"/>
  <c r="K254"/>
  <c r="J254"/>
  <c r="I254"/>
  <c r="H254"/>
  <c r="G254"/>
  <c r="F254"/>
  <c r="E254"/>
  <c r="M253"/>
  <c r="L253"/>
  <c r="K253"/>
  <c r="J253"/>
  <c r="I253"/>
  <c r="H253"/>
  <c r="G253"/>
  <c r="F253"/>
  <c r="E253"/>
  <c r="M252"/>
  <c r="L252"/>
  <c r="K252"/>
  <c r="J252"/>
  <c r="I252"/>
  <c r="H252"/>
  <c r="G252"/>
  <c r="F252"/>
  <c r="E252"/>
  <c r="M251"/>
  <c r="L251"/>
  <c r="K251"/>
  <c r="J251"/>
  <c r="I251"/>
  <c r="H251"/>
  <c r="G251"/>
  <c r="F251"/>
  <c r="E251"/>
  <c r="M250"/>
  <c r="L250"/>
  <c r="K250"/>
  <c r="J250"/>
  <c r="I250"/>
  <c r="H250"/>
  <c r="G250"/>
  <c r="F250"/>
  <c r="E250"/>
  <c r="M249"/>
  <c r="L249"/>
  <c r="K249"/>
  <c r="J249"/>
  <c r="I249"/>
  <c r="H249"/>
  <c r="G249"/>
  <c r="F249"/>
  <c r="E249"/>
  <c r="M248"/>
  <c r="L248"/>
  <c r="K248"/>
  <c r="J248"/>
  <c r="I248"/>
  <c r="H248"/>
  <c r="G248"/>
  <c r="F248"/>
  <c r="E248"/>
  <c r="M247"/>
  <c r="L247"/>
  <c r="K247"/>
  <c r="J247"/>
  <c r="I247"/>
  <c r="H247"/>
  <c r="G247"/>
  <c r="F247"/>
  <c r="E247"/>
  <c r="M246"/>
  <c r="L246"/>
  <c r="K246"/>
  <c r="J246"/>
  <c r="I246"/>
  <c r="H246"/>
  <c r="G246"/>
  <c r="F246"/>
  <c r="E246"/>
  <c r="M245"/>
  <c r="L245"/>
  <c r="K245"/>
  <c r="J245"/>
  <c r="I245"/>
  <c r="H245"/>
  <c r="G245"/>
  <c r="F245"/>
  <c r="E245"/>
  <c r="M244"/>
  <c r="L244"/>
  <c r="K244"/>
  <c r="J244"/>
  <c r="I244"/>
  <c r="H244"/>
  <c r="G244"/>
  <c r="F244"/>
  <c r="E244"/>
  <c r="M243"/>
  <c r="L243"/>
  <c r="K243"/>
  <c r="J243"/>
  <c r="I243"/>
  <c r="H243"/>
  <c r="G243"/>
  <c r="F243"/>
  <c r="E243"/>
  <c r="M242"/>
  <c r="L242"/>
  <c r="K242"/>
  <c r="J242"/>
  <c r="I242"/>
  <c r="H242"/>
  <c r="G242"/>
  <c r="F242"/>
  <c r="E242"/>
  <c r="M241"/>
  <c r="L241"/>
  <c r="K241"/>
  <c r="J241"/>
  <c r="I241"/>
  <c r="H241"/>
  <c r="G241"/>
  <c r="F241"/>
  <c r="E241"/>
  <c r="M240"/>
  <c r="L240"/>
  <c r="K240"/>
  <c r="J240"/>
  <c r="I240"/>
  <c r="H240"/>
  <c r="G240"/>
  <c r="F240"/>
  <c r="E240"/>
  <c r="M239"/>
  <c r="L239"/>
  <c r="K239"/>
  <c r="J239"/>
  <c r="I239"/>
  <c r="H239"/>
  <c r="G239"/>
  <c r="F239"/>
  <c r="E239"/>
  <c r="M238"/>
  <c r="L238"/>
  <c r="K238"/>
  <c r="J238"/>
  <c r="I238"/>
  <c r="H238"/>
  <c r="G238"/>
  <c r="F238"/>
  <c r="E238"/>
  <c r="M237"/>
  <c r="L237"/>
  <c r="K237"/>
  <c r="J237"/>
  <c r="I237"/>
  <c r="H237"/>
  <c r="G237"/>
  <c r="F237"/>
  <c r="E237"/>
  <c r="M236"/>
  <c r="L236"/>
  <c r="K236"/>
  <c r="J236"/>
  <c r="I236"/>
  <c r="H236"/>
  <c r="G236"/>
  <c r="F236"/>
  <c r="E236"/>
  <c r="M235"/>
  <c r="L235"/>
  <c r="K235"/>
  <c r="J235"/>
  <c r="I235"/>
  <c r="H235"/>
  <c r="G235"/>
  <c r="F235"/>
  <c r="E235"/>
  <c r="M234"/>
  <c r="L234"/>
  <c r="K234"/>
  <c r="J234"/>
  <c r="I234"/>
  <c r="H234"/>
  <c r="G234"/>
  <c r="F234"/>
  <c r="E234"/>
  <c r="M233"/>
  <c r="L233"/>
  <c r="K233"/>
  <c r="J233"/>
  <c r="I233"/>
  <c r="H233"/>
  <c r="G233"/>
  <c r="F233"/>
  <c r="E233"/>
  <c r="M232"/>
  <c r="L232"/>
  <c r="K232"/>
  <c r="J232"/>
  <c r="I232"/>
  <c r="H232"/>
  <c r="G232"/>
  <c r="F232"/>
  <c r="E232"/>
  <c r="M231"/>
  <c r="L231"/>
  <c r="K231"/>
  <c r="J231"/>
  <c r="I231"/>
  <c r="H231"/>
  <c r="G231"/>
  <c r="F231"/>
  <c r="E231"/>
  <c r="M230"/>
  <c r="L230"/>
  <c r="K230"/>
  <c r="J230"/>
  <c r="I230"/>
  <c r="H230"/>
  <c r="G230"/>
  <c r="F230"/>
  <c r="E230"/>
  <c r="M229"/>
  <c r="L229"/>
  <c r="K229"/>
  <c r="J229"/>
  <c r="I229"/>
  <c r="H229"/>
  <c r="G229"/>
  <c r="F229"/>
  <c r="E229"/>
  <c r="M228"/>
  <c r="L228"/>
  <c r="K228"/>
  <c r="J228"/>
  <c r="I228"/>
  <c r="H228"/>
  <c r="G228"/>
  <c r="F228"/>
  <c r="E228"/>
  <c r="M227"/>
  <c r="L227"/>
  <c r="K227"/>
  <c r="J227"/>
  <c r="I227"/>
  <c r="H227"/>
  <c r="G227"/>
  <c r="F227"/>
  <c r="E227"/>
  <c r="M226"/>
  <c r="L226"/>
  <c r="K226"/>
  <c r="J226"/>
  <c r="I226"/>
  <c r="H226"/>
  <c r="G226"/>
  <c r="F226"/>
  <c r="E226"/>
  <c r="M225"/>
  <c r="L225"/>
  <c r="K225"/>
  <c r="J225"/>
  <c r="I225"/>
  <c r="H225"/>
  <c r="G225"/>
  <c r="F225"/>
  <c r="E225"/>
  <c r="M224"/>
  <c r="L224"/>
  <c r="K224"/>
  <c r="J224"/>
  <c r="I224"/>
  <c r="H224"/>
  <c r="G224"/>
  <c r="F224"/>
  <c r="E224"/>
  <c r="M223"/>
  <c r="L223"/>
  <c r="K223"/>
  <c r="J223"/>
  <c r="I223"/>
  <c r="H223"/>
  <c r="G223"/>
  <c r="F223"/>
  <c r="E223"/>
  <c r="M222"/>
  <c r="L222"/>
  <c r="K222"/>
  <c r="J222"/>
  <c r="I222"/>
  <c r="H222"/>
  <c r="G222"/>
  <c r="F222"/>
  <c r="E222"/>
  <c r="M221"/>
  <c r="L221"/>
  <c r="K221"/>
  <c r="J221"/>
  <c r="I221"/>
  <c r="H221"/>
  <c r="G221"/>
  <c r="F221"/>
  <c r="E221"/>
  <c r="M220"/>
  <c r="L220"/>
  <c r="K220"/>
  <c r="J220"/>
  <c r="I220"/>
  <c r="H220"/>
  <c r="G220"/>
  <c r="F220"/>
  <c r="E220"/>
  <c r="M219"/>
  <c r="L219"/>
  <c r="K219"/>
  <c r="J219"/>
  <c r="I219"/>
  <c r="H219"/>
  <c r="G219"/>
  <c r="F219"/>
  <c r="E219"/>
  <c r="M218"/>
  <c r="L218"/>
  <c r="K218"/>
  <c r="J218"/>
  <c r="I218"/>
  <c r="H218"/>
  <c r="G218"/>
  <c r="F218"/>
  <c r="E218"/>
  <c r="M217"/>
  <c r="L217"/>
  <c r="K217"/>
  <c r="J217"/>
  <c r="I217"/>
  <c r="H217"/>
  <c r="G217"/>
  <c r="F217"/>
  <c r="E217"/>
  <c r="M216"/>
  <c r="L216"/>
  <c r="K216"/>
  <c r="J216"/>
  <c r="I216"/>
  <c r="H216"/>
  <c r="G216"/>
  <c r="F216"/>
  <c r="E216"/>
  <c r="M215"/>
  <c r="L215"/>
  <c r="K215"/>
  <c r="J215"/>
  <c r="I215"/>
  <c r="H215"/>
  <c r="G215"/>
  <c r="F215"/>
  <c r="E215"/>
  <c r="M214"/>
  <c r="L214"/>
  <c r="K214"/>
  <c r="J214"/>
  <c r="I214"/>
  <c r="H214"/>
  <c r="G214"/>
  <c r="F214"/>
  <c r="E214"/>
  <c r="M213"/>
  <c r="L213"/>
  <c r="K213"/>
  <c r="J213"/>
  <c r="I213"/>
  <c r="H213"/>
  <c r="G213"/>
  <c r="F213"/>
  <c r="E213"/>
  <c r="M212"/>
  <c r="L212"/>
  <c r="K212"/>
  <c r="J212"/>
  <c r="I212"/>
  <c r="H212"/>
  <c r="G212"/>
  <c r="F212"/>
  <c r="E212"/>
  <c r="M211"/>
  <c r="L211"/>
  <c r="K211"/>
  <c r="J211"/>
  <c r="I211"/>
  <c r="H211"/>
  <c r="G211"/>
  <c r="F211"/>
  <c r="E211"/>
  <c r="M210"/>
  <c r="L210"/>
  <c r="K210"/>
  <c r="J210"/>
  <c r="I210"/>
  <c r="H210"/>
  <c r="G210"/>
  <c r="F210"/>
  <c r="E210"/>
  <c r="M209"/>
  <c r="L209"/>
  <c r="K209"/>
  <c r="J209"/>
  <c r="I209"/>
  <c r="H209"/>
  <c r="G209"/>
  <c r="F209"/>
  <c r="E209"/>
  <c r="M208"/>
  <c r="L208"/>
  <c r="K208"/>
  <c r="J208"/>
  <c r="I208"/>
  <c r="H208"/>
  <c r="G208"/>
  <c r="F208"/>
  <c r="E208"/>
  <c r="M207"/>
  <c r="L207"/>
  <c r="K207"/>
  <c r="J207"/>
  <c r="I207"/>
  <c r="H207"/>
  <c r="G207"/>
  <c r="F207"/>
  <c r="E207"/>
  <c r="M206"/>
  <c r="L206"/>
  <c r="K206"/>
  <c r="J206"/>
  <c r="I206"/>
  <c r="H206"/>
  <c r="G206"/>
  <c r="F206"/>
  <c r="E206"/>
  <c r="M205"/>
  <c r="L205"/>
  <c r="K205"/>
  <c r="J205"/>
  <c r="I205"/>
  <c r="H205"/>
  <c r="G205"/>
  <c r="F205"/>
  <c r="E205"/>
  <c r="M204"/>
  <c r="L204"/>
  <c r="K204"/>
  <c r="J204"/>
  <c r="I204"/>
  <c r="H204"/>
  <c r="G204"/>
  <c r="F204"/>
  <c r="E204"/>
  <c r="M203"/>
  <c r="L203"/>
  <c r="K203"/>
  <c r="J203"/>
  <c r="I203"/>
  <c r="H203"/>
  <c r="G203"/>
  <c r="F203"/>
  <c r="E203"/>
  <c r="M202"/>
  <c r="L202"/>
  <c r="K202"/>
  <c r="J202"/>
  <c r="I202"/>
  <c r="H202"/>
  <c r="G202"/>
  <c r="F202"/>
  <c r="E202"/>
  <c r="M201"/>
  <c r="L201"/>
  <c r="K201"/>
  <c r="J201"/>
  <c r="I201"/>
  <c r="H201"/>
  <c r="G201"/>
  <c r="F201"/>
  <c r="E201"/>
  <c r="M200"/>
  <c r="L200"/>
  <c r="K200"/>
  <c r="J200"/>
  <c r="I200"/>
  <c r="H200"/>
  <c r="G200"/>
  <c r="F200"/>
  <c r="E200"/>
  <c r="M199"/>
  <c r="L199"/>
  <c r="K199"/>
  <c r="J199"/>
  <c r="I199"/>
  <c r="H199"/>
  <c r="G199"/>
  <c r="F199"/>
  <c r="E199"/>
  <c r="M198"/>
  <c r="L198"/>
  <c r="K198"/>
  <c r="J198"/>
  <c r="I198"/>
  <c r="H198"/>
  <c r="G198"/>
  <c r="F198"/>
  <c r="E198"/>
  <c r="M197"/>
  <c r="L197"/>
  <c r="K197"/>
  <c r="J197"/>
  <c r="I197"/>
  <c r="H197"/>
  <c r="G197"/>
  <c r="F197"/>
  <c r="E197"/>
  <c r="M196"/>
  <c r="L196"/>
  <c r="K196"/>
  <c r="J196"/>
  <c r="I196"/>
  <c r="H196"/>
  <c r="G196"/>
  <c r="F196"/>
  <c r="E196"/>
  <c r="M195"/>
  <c r="L195"/>
  <c r="K195"/>
  <c r="J195"/>
  <c r="I195"/>
  <c r="H195"/>
  <c r="G195"/>
  <c r="F195"/>
  <c r="E195"/>
  <c r="M194"/>
  <c r="L194"/>
  <c r="K194"/>
  <c r="J194"/>
  <c r="I194"/>
  <c r="H194"/>
  <c r="G194"/>
  <c r="F194"/>
  <c r="E194"/>
  <c r="M193"/>
  <c r="L193"/>
  <c r="K193"/>
  <c r="J193"/>
  <c r="I193"/>
  <c r="H193"/>
  <c r="G193"/>
  <c r="F193"/>
  <c r="E193"/>
  <c r="M192"/>
  <c r="L192"/>
  <c r="K192"/>
  <c r="J192"/>
  <c r="I192"/>
  <c r="H192"/>
  <c r="G192"/>
  <c r="F192"/>
  <c r="E192"/>
  <c r="M191"/>
  <c r="L191"/>
  <c r="K191"/>
  <c r="J191"/>
  <c r="I191"/>
  <c r="H191"/>
  <c r="G191"/>
  <c r="F191"/>
  <c r="E191"/>
  <c r="M190"/>
  <c r="L190"/>
  <c r="K190"/>
  <c r="J190"/>
  <c r="I190"/>
  <c r="H190"/>
  <c r="G190"/>
  <c r="F190"/>
  <c r="E190"/>
  <c r="M189"/>
  <c r="L189"/>
  <c r="K189"/>
  <c r="J189"/>
  <c r="I189"/>
  <c r="H189"/>
  <c r="G189"/>
  <c r="F189"/>
  <c r="E189"/>
  <c r="M188"/>
  <c r="L188"/>
  <c r="K188"/>
  <c r="J188"/>
  <c r="I188"/>
  <c r="H188"/>
  <c r="G188"/>
  <c r="F188"/>
  <c r="E188"/>
  <c r="M187"/>
  <c r="L187"/>
  <c r="K187"/>
  <c r="J187"/>
  <c r="I187"/>
  <c r="H187"/>
  <c r="G187"/>
  <c r="F187"/>
  <c r="E187"/>
  <c r="M186"/>
  <c r="L186"/>
  <c r="K186"/>
  <c r="J186"/>
  <c r="I186"/>
  <c r="H186"/>
  <c r="G186"/>
  <c r="F186"/>
  <c r="E186"/>
  <c r="M185"/>
  <c r="L185"/>
  <c r="K185"/>
  <c r="J185"/>
  <c r="I185"/>
  <c r="H185"/>
  <c r="G185"/>
  <c r="F185"/>
  <c r="E185"/>
  <c r="M184"/>
  <c r="L184"/>
  <c r="K184"/>
  <c r="J184"/>
  <c r="I184"/>
  <c r="H184"/>
  <c r="G184"/>
  <c r="F184"/>
  <c r="E184"/>
  <c r="M183"/>
  <c r="L183"/>
  <c r="K183"/>
  <c r="J183"/>
  <c r="I183"/>
  <c r="H183"/>
  <c r="G183"/>
  <c r="F183"/>
  <c r="E183"/>
  <c r="M182"/>
  <c r="L182"/>
  <c r="K182"/>
  <c r="J182"/>
  <c r="I182"/>
  <c r="H182"/>
  <c r="G182"/>
  <c r="F182"/>
  <c r="E182"/>
  <c r="M181"/>
  <c r="L181"/>
  <c r="K181"/>
  <c r="J181"/>
  <c r="I181"/>
  <c r="H181"/>
  <c r="G181"/>
  <c r="F181"/>
  <c r="E181"/>
  <c r="M180"/>
  <c r="L180"/>
  <c r="K180"/>
  <c r="J180"/>
  <c r="I180"/>
  <c r="H180"/>
  <c r="G180"/>
  <c r="F180"/>
  <c r="E180"/>
  <c r="M179"/>
  <c r="L179"/>
  <c r="K179"/>
  <c r="J179"/>
  <c r="I179"/>
  <c r="H179"/>
  <c r="G179"/>
  <c r="F179"/>
  <c r="E179"/>
  <c r="M178"/>
  <c r="L178"/>
  <c r="K178"/>
  <c r="J178"/>
  <c r="I178"/>
  <c r="H178"/>
  <c r="G178"/>
  <c r="F178"/>
  <c r="E178"/>
  <c r="M177"/>
  <c r="L177"/>
  <c r="K177"/>
  <c r="J177"/>
  <c r="I177"/>
  <c r="H177"/>
  <c r="G177"/>
  <c r="F177"/>
  <c r="E177"/>
  <c r="M176"/>
  <c r="L176"/>
  <c r="K176"/>
  <c r="J176"/>
  <c r="I176"/>
  <c r="H176"/>
  <c r="G176"/>
  <c r="F176"/>
  <c r="E176"/>
  <c r="M175"/>
  <c r="L175"/>
  <c r="K175"/>
  <c r="J175"/>
  <c r="I175"/>
  <c r="H175"/>
  <c r="G175"/>
  <c r="F175"/>
  <c r="E175"/>
  <c r="M174"/>
  <c r="L174"/>
  <c r="K174"/>
  <c r="J174"/>
  <c r="I174"/>
  <c r="H174"/>
  <c r="G174"/>
  <c r="F174"/>
  <c r="E174"/>
  <c r="M173"/>
  <c r="L173"/>
  <c r="K173"/>
  <c r="J173"/>
  <c r="I173"/>
  <c r="H173"/>
  <c r="G173"/>
  <c r="F173"/>
  <c r="E173"/>
  <c r="M172"/>
  <c r="L172"/>
  <c r="K172"/>
  <c r="J172"/>
  <c r="I172"/>
  <c r="H172"/>
  <c r="G172"/>
  <c r="F172"/>
  <c r="E172"/>
  <c r="M171"/>
  <c r="L171"/>
  <c r="K171"/>
  <c r="J171"/>
  <c r="I171"/>
  <c r="H171"/>
  <c r="G171"/>
  <c r="F171"/>
  <c r="E171"/>
  <c r="M170"/>
  <c r="L170"/>
  <c r="K170"/>
  <c r="J170"/>
  <c r="I170"/>
  <c r="H170"/>
  <c r="G170"/>
  <c r="F170"/>
  <c r="E170"/>
  <c r="M169"/>
  <c r="L169"/>
  <c r="K169"/>
  <c r="J169"/>
  <c r="I169"/>
  <c r="H169"/>
  <c r="G169"/>
  <c r="F169"/>
  <c r="E169"/>
  <c r="M168"/>
  <c r="L168"/>
  <c r="K168"/>
  <c r="J168"/>
  <c r="I168"/>
  <c r="H168"/>
  <c r="G168"/>
  <c r="F168"/>
  <c r="E168"/>
  <c r="M167"/>
  <c r="L167"/>
  <c r="K167"/>
  <c r="J167"/>
  <c r="I167"/>
  <c r="H167"/>
  <c r="G167"/>
  <c r="F167"/>
  <c r="E167"/>
  <c r="M166"/>
  <c r="L166"/>
  <c r="K166"/>
  <c r="J166"/>
  <c r="I166"/>
  <c r="H166"/>
  <c r="G166"/>
  <c r="F166"/>
  <c r="E166"/>
  <c r="M165"/>
  <c r="L165"/>
  <c r="K165"/>
  <c r="J165"/>
  <c r="I165"/>
  <c r="H165"/>
  <c r="G165"/>
  <c r="F165"/>
  <c r="E165"/>
  <c r="M164"/>
  <c r="L164"/>
  <c r="K164"/>
  <c r="J164"/>
  <c r="I164"/>
  <c r="H164"/>
  <c r="G164"/>
  <c r="F164"/>
  <c r="E164"/>
  <c r="M163"/>
  <c r="L163"/>
  <c r="K163"/>
  <c r="J163"/>
  <c r="I163"/>
  <c r="H163"/>
  <c r="G163"/>
  <c r="F163"/>
  <c r="E163"/>
  <c r="M162"/>
  <c r="L162"/>
  <c r="K162"/>
  <c r="J162"/>
  <c r="I162"/>
  <c r="H162"/>
  <c r="G162"/>
  <c r="F162"/>
  <c r="E162"/>
  <c r="M161"/>
  <c r="L161"/>
  <c r="K161"/>
  <c r="J161"/>
  <c r="I161"/>
  <c r="H161"/>
  <c r="G161"/>
  <c r="F161"/>
  <c r="E161"/>
  <c r="M160"/>
  <c r="L160"/>
  <c r="K160"/>
  <c r="J160"/>
  <c r="I160"/>
  <c r="H160"/>
  <c r="G160"/>
  <c r="F160"/>
  <c r="E160"/>
  <c r="M159"/>
  <c r="L159"/>
  <c r="K159"/>
  <c r="J159"/>
  <c r="I159"/>
  <c r="H159"/>
  <c r="G159"/>
  <c r="F159"/>
  <c r="E159"/>
  <c r="M158"/>
  <c r="L158"/>
  <c r="K158"/>
  <c r="J158"/>
  <c r="I158"/>
  <c r="H158"/>
  <c r="G158"/>
  <c r="F158"/>
  <c r="E158"/>
  <c r="M157"/>
  <c r="L157"/>
  <c r="K157"/>
  <c r="J157"/>
  <c r="I157"/>
  <c r="H157"/>
  <c r="G157"/>
  <c r="F157"/>
  <c r="E157"/>
  <c r="M156"/>
  <c r="L156"/>
  <c r="K156"/>
  <c r="J156"/>
  <c r="I156"/>
  <c r="H156"/>
  <c r="G156"/>
  <c r="F156"/>
  <c r="E156"/>
  <c r="M155"/>
  <c r="L155"/>
  <c r="K155"/>
  <c r="J155"/>
  <c r="I155"/>
  <c r="H155"/>
  <c r="G155"/>
  <c r="F155"/>
  <c r="E155"/>
  <c r="M154"/>
  <c r="L154"/>
  <c r="K154"/>
  <c r="J154"/>
  <c r="I154"/>
  <c r="H154"/>
  <c r="G154"/>
  <c r="F154"/>
  <c r="E154"/>
  <c r="M153"/>
  <c r="L153"/>
  <c r="K153"/>
  <c r="J153"/>
  <c r="I153"/>
  <c r="H153"/>
  <c r="G153"/>
  <c r="F153"/>
  <c r="E153"/>
  <c r="M152"/>
  <c r="L152"/>
  <c r="K152"/>
  <c r="J152"/>
  <c r="I152"/>
  <c r="H152"/>
  <c r="G152"/>
  <c r="F152"/>
  <c r="E152"/>
  <c r="M151"/>
  <c r="L151"/>
  <c r="K151"/>
  <c r="J151"/>
  <c r="I151"/>
  <c r="H151"/>
  <c r="G151"/>
  <c r="F151"/>
  <c r="E151"/>
  <c r="M150"/>
  <c r="L150"/>
  <c r="K150"/>
  <c r="J150"/>
  <c r="I150"/>
  <c r="H150"/>
  <c r="G150"/>
  <c r="F150"/>
  <c r="E150"/>
  <c r="M149"/>
  <c r="L149"/>
  <c r="K149"/>
  <c r="J149"/>
  <c r="I149"/>
  <c r="H149"/>
  <c r="G149"/>
  <c r="F149"/>
  <c r="E149"/>
  <c r="M148"/>
  <c r="L148"/>
  <c r="K148"/>
  <c r="J148"/>
  <c r="I148"/>
  <c r="H148"/>
  <c r="G148"/>
  <c r="F148"/>
  <c r="E148"/>
  <c r="M147"/>
  <c r="L147"/>
  <c r="K147"/>
  <c r="J147"/>
  <c r="I147"/>
  <c r="H147"/>
  <c r="G147"/>
  <c r="F147"/>
  <c r="E147"/>
  <c r="M146"/>
  <c r="L146"/>
  <c r="K146"/>
  <c r="J146"/>
  <c r="I146"/>
  <c r="H146"/>
  <c r="G146"/>
  <c r="F146"/>
  <c r="E146"/>
  <c r="M145"/>
  <c r="L145"/>
  <c r="K145"/>
  <c r="J145"/>
  <c r="I145"/>
  <c r="H145"/>
  <c r="G145"/>
  <c r="F145"/>
  <c r="E145"/>
  <c r="M144"/>
  <c r="L144"/>
  <c r="K144"/>
  <c r="J144"/>
  <c r="I144"/>
  <c r="H144"/>
  <c r="G144"/>
  <c r="F144"/>
  <c r="E144"/>
  <c r="M143"/>
  <c r="L143"/>
  <c r="K143"/>
  <c r="J143"/>
  <c r="I143"/>
  <c r="H143"/>
  <c r="G143"/>
  <c r="F143"/>
  <c r="E143"/>
  <c r="M142"/>
  <c r="L142"/>
  <c r="K142"/>
  <c r="J142"/>
  <c r="I142"/>
  <c r="H142"/>
  <c r="G142"/>
  <c r="F142"/>
  <c r="E142"/>
  <c r="M141"/>
  <c r="L141"/>
  <c r="K141"/>
  <c r="J141"/>
  <c r="I141"/>
  <c r="H141"/>
  <c r="G141"/>
  <c r="F141"/>
  <c r="E141"/>
  <c r="M140"/>
  <c r="L140"/>
  <c r="K140"/>
  <c r="J140"/>
  <c r="I140"/>
  <c r="H140"/>
  <c r="G140"/>
  <c r="F140"/>
  <c r="E140"/>
  <c r="M139"/>
  <c r="L139"/>
  <c r="K139"/>
  <c r="J139"/>
  <c r="I139"/>
  <c r="H139"/>
  <c r="G139"/>
  <c r="F139"/>
  <c r="E139"/>
  <c r="M138"/>
  <c r="L138"/>
  <c r="K138"/>
  <c r="J138"/>
  <c r="I138"/>
  <c r="H138"/>
  <c r="G138"/>
  <c r="F138"/>
  <c r="E138"/>
  <c r="M137"/>
  <c r="L137"/>
  <c r="K137"/>
  <c r="J137"/>
  <c r="I137"/>
  <c r="H137"/>
  <c r="G137"/>
  <c r="F137"/>
  <c r="E137"/>
  <c r="M136"/>
  <c r="L136"/>
  <c r="K136"/>
  <c r="J136"/>
  <c r="I136"/>
  <c r="H136"/>
  <c r="G136"/>
  <c r="F136"/>
  <c r="E136"/>
  <c r="M135"/>
  <c r="L135"/>
  <c r="K135"/>
  <c r="J135"/>
  <c r="I135"/>
  <c r="H135"/>
  <c r="G135"/>
  <c r="F135"/>
  <c r="E135"/>
  <c r="M134"/>
  <c r="L134"/>
  <c r="K134"/>
  <c r="J134"/>
  <c r="I134"/>
  <c r="H134"/>
  <c r="G134"/>
  <c r="F134"/>
  <c r="E134"/>
  <c r="M133"/>
  <c r="L133"/>
  <c r="K133"/>
  <c r="J133"/>
  <c r="I133"/>
  <c r="H133"/>
  <c r="G133"/>
  <c r="F133"/>
  <c r="E133"/>
  <c r="M132"/>
  <c r="L132"/>
  <c r="K132"/>
  <c r="J132"/>
  <c r="I132"/>
  <c r="H132"/>
  <c r="G132"/>
  <c r="F132"/>
  <c r="E132"/>
  <c r="M131"/>
  <c r="L131"/>
  <c r="K131"/>
  <c r="J131"/>
  <c r="I131"/>
  <c r="H131"/>
  <c r="G131"/>
  <c r="F131"/>
  <c r="E131"/>
  <c r="M130"/>
  <c r="L130"/>
  <c r="K130"/>
  <c r="J130"/>
  <c r="I130"/>
  <c r="H130"/>
  <c r="G130"/>
  <c r="F130"/>
  <c r="E130"/>
  <c r="M129"/>
  <c r="L129"/>
  <c r="K129"/>
  <c r="J129"/>
  <c r="I129"/>
  <c r="H129"/>
  <c r="G129"/>
  <c r="F129"/>
  <c r="E129"/>
  <c r="M128"/>
  <c r="L128"/>
  <c r="K128"/>
  <c r="J128"/>
  <c r="I128"/>
  <c r="H128"/>
  <c r="G128"/>
  <c r="F128"/>
  <c r="E128"/>
  <c r="M127"/>
  <c r="L127"/>
  <c r="K127"/>
  <c r="J127"/>
  <c r="I127"/>
  <c r="H127"/>
  <c r="G127"/>
  <c r="F127"/>
  <c r="E127"/>
  <c r="M126"/>
  <c r="L126"/>
  <c r="K126"/>
  <c r="J126"/>
  <c r="I126"/>
  <c r="H126"/>
  <c r="G126"/>
  <c r="F126"/>
  <c r="E126"/>
  <c r="M125"/>
  <c r="L125"/>
  <c r="K125"/>
  <c r="J125"/>
  <c r="I125"/>
  <c r="H125"/>
  <c r="G125"/>
  <c r="F125"/>
  <c r="E125"/>
  <c r="M124"/>
  <c r="L124"/>
  <c r="K124"/>
  <c r="J124"/>
  <c r="I124"/>
  <c r="H124"/>
  <c r="G124"/>
  <c r="F124"/>
  <c r="E124"/>
  <c r="M123"/>
  <c r="L123"/>
  <c r="K123"/>
  <c r="J123"/>
  <c r="I123"/>
  <c r="H123"/>
  <c r="G123"/>
  <c r="F123"/>
  <c r="E123"/>
  <c r="M122"/>
  <c r="L122"/>
  <c r="K122"/>
  <c r="J122"/>
  <c r="I122"/>
  <c r="H122"/>
  <c r="G122"/>
  <c r="F122"/>
  <c r="E122"/>
  <c r="M121"/>
  <c r="L121"/>
  <c r="K121"/>
  <c r="J121"/>
  <c r="I121"/>
  <c r="H121"/>
  <c r="G121"/>
  <c r="F121"/>
  <c r="E121"/>
  <c r="M120"/>
  <c r="L120"/>
  <c r="K120"/>
  <c r="J120"/>
  <c r="I120"/>
  <c r="H120"/>
  <c r="G120"/>
  <c r="F120"/>
  <c r="E120"/>
  <c r="M119"/>
  <c r="L119"/>
  <c r="K119"/>
  <c r="J119"/>
  <c r="I119"/>
  <c r="H119"/>
  <c r="G119"/>
  <c r="F119"/>
  <c r="E119"/>
  <c r="M118"/>
  <c r="L118"/>
  <c r="K118"/>
  <c r="J118"/>
  <c r="I118"/>
  <c r="H118"/>
  <c r="G118"/>
  <c r="F118"/>
  <c r="E118"/>
  <c r="M117"/>
  <c r="L117"/>
  <c r="K117"/>
  <c r="J117"/>
  <c r="I117"/>
  <c r="H117"/>
  <c r="G117"/>
  <c r="F117"/>
  <c r="E117"/>
  <c r="M116"/>
  <c r="L116"/>
  <c r="K116"/>
  <c r="J116"/>
  <c r="I116"/>
  <c r="H116"/>
  <c r="G116"/>
  <c r="F116"/>
  <c r="E116"/>
  <c r="M115"/>
  <c r="L115"/>
  <c r="K115"/>
  <c r="J115"/>
  <c r="I115"/>
  <c r="H115"/>
  <c r="G115"/>
  <c r="F115"/>
  <c r="E115"/>
  <c r="M114"/>
  <c r="L114"/>
  <c r="K114"/>
  <c r="J114"/>
  <c r="I114"/>
  <c r="H114"/>
  <c r="G114"/>
  <c r="F114"/>
  <c r="E114"/>
  <c r="M113"/>
  <c r="L113"/>
  <c r="K113"/>
  <c r="J113"/>
  <c r="I113"/>
  <c r="H113"/>
  <c r="G113"/>
  <c r="F113"/>
  <c r="E113"/>
  <c r="M112"/>
  <c r="L112"/>
  <c r="K112"/>
  <c r="J112"/>
  <c r="I112"/>
  <c r="H112"/>
  <c r="G112"/>
  <c r="F112"/>
  <c r="E112"/>
  <c r="M111"/>
  <c r="L111"/>
  <c r="K111"/>
  <c r="J111"/>
  <c r="I111"/>
  <c r="H111"/>
  <c r="G111"/>
  <c r="F111"/>
  <c r="E111"/>
  <c r="M110"/>
  <c r="L110"/>
  <c r="K110"/>
  <c r="J110"/>
  <c r="I110"/>
  <c r="H110"/>
  <c r="G110"/>
  <c r="F110"/>
  <c r="E110"/>
  <c r="M109"/>
  <c r="L109"/>
  <c r="K109"/>
  <c r="J109"/>
  <c r="I109"/>
  <c r="H109"/>
  <c r="G109"/>
  <c r="F109"/>
  <c r="E109"/>
  <c r="M108"/>
  <c r="L108"/>
  <c r="K108"/>
  <c r="J108"/>
  <c r="I108"/>
  <c r="H108"/>
  <c r="G108"/>
  <c r="F108"/>
  <c r="E108"/>
  <c r="M107"/>
  <c r="L107"/>
  <c r="K107"/>
  <c r="J107"/>
  <c r="I107"/>
  <c r="H107"/>
  <c r="G107"/>
  <c r="F107"/>
  <c r="E107"/>
  <c r="M106"/>
  <c r="L106"/>
  <c r="K106"/>
  <c r="J106"/>
  <c r="I106"/>
  <c r="H106"/>
  <c r="G106"/>
  <c r="F106"/>
  <c r="E106"/>
  <c r="M105"/>
  <c r="L105"/>
  <c r="K105"/>
  <c r="J105"/>
  <c r="I105"/>
  <c r="H105"/>
  <c r="G105"/>
  <c r="F105"/>
  <c r="E105"/>
  <c r="M104"/>
  <c r="L104"/>
  <c r="K104"/>
  <c r="J104"/>
  <c r="I104"/>
  <c r="H104"/>
  <c r="G104"/>
  <c r="F104"/>
  <c r="E104"/>
  <c r="M103"/>
  <c r="L103"/>
  <c r="K103"/>
  <c r="J103"/>
  <c r="I103"/>
  <c r="H103"/>
  <c r="G103"/>
  <c r="F103"/>
  <c r="E103"/>
  <c r="M102"/>
  <c r="L102"/>
  <c r="K102"/>
  <c r="J102"/>
  <c r="I102"/>
  <c r="H102"/>
  <c r="G102"/>
  <c r="F102"/>
  <c r="E102"/>
  <c r="M101"/>
  <c r="L101"/>
  <c r="K101"/>
  <c r="J101"/>
  <c r="I101"/>
  <c r="H101"/>
  <c r="G101"/>
  <c r="F101"/>
  <c r="E101"/>
  <c r="M100"/>
  <c r="L100"/>
  <c r="K100"/>
  <c r="J100"/>
  <c r="I100"/>
  <c r="H100"/>
  <c r="G100"/>
  <c r="F100"/>
  <c r="E100"/>
  <c r="M99"/>
  <c r="L99"/>
  <c r="K99"/>
  <c r="J99"/>
  <c r="I99"/>
  <c r="H99"/>
  <c r="G99"/>
  <c r="F99"/>
  <c r="E99"/>
  <c r="M98"/>
  <c r="L98"/>
  <c r="K98"/>
  <c r="J98"/>
  <c r="I98"/>
  <c r="H98"/>
  <c r="G98"/>
  <c r="F98"/>
  <c r="E98"/>
  <c r="M97"/>
  <c r="L97"/>
  <c r="K97"/>
  <c r="J97"/>
  <c r="I97"/>
  <c r="H97"/>
  <c r="G97"/>
  <c r="F97"/>
  <c r="E97"/>
  <c r="M96"/>
  <c r="L96"/>
  <c r="K96"/>
  <c r="J96"/>
  <c r="I96"/>
  <c r="H96"/>
  <c r="G96"/>
  <c r="F96"/>
  <c r="E96"/>
  <c r="M95"/>
  <c r="L95"/>
  <c r="K95"/>
  <c r="J95"/>
  <c r="I95"/>
  <c r="H95"/>
  <c r="G95"/>
  <c r="F95"/>
  <c r="E95"/>
  <c r="M94"/>
  <c r="L94"/>
  <c r="K94"/>
  <c r="J94"/>
  <c r="I94"/>
  <c r="H94"/>
  <c r="G94"/>
  <c r="F94"/>
  <c r="E94"/>
  <c r="M93"/>
  <c r="L93"/>
  <c r="K93"/>
  <c r="J93"/>
  <c r="I93"/>
  <c r="H93"/>
  <c r="G93"/>
  <c r="F93"/>
  <c r="E93"/>
  <c r="M92"/>
  <c r="L92"/>
  <c r="K92"/>
  <c r="J92"/>
  <c r="I92"/>
  <c r="H92"/>
  <c r="G92"/>
  <c r="F92"/>
  <c r="E92"/>
  <c r="M91"/>
  <c r="L91"/>
  <c r="K91"/>
  <c r="J91"/>
  <c r="I91"/>
  <c r="H91"/>
  <c r="G91"/>
  <c r="F91"/>
  <c r="E91"/>
  <c r="M90"/>
  <c r="L90"/>
  <c r="K90"/>
  <c r="J90"/>
  <c r="I90"/>
  <c r="H90"/>
  <c r="G90"/>
  <c r="F90"/>
  <c r="E90"/>
  <c r="M89"/>
  <c r="L89"/>
  <c r="K89"/>
  <c r="J89"/>
  <c r="I89"/>
  <c r="H89"/>
  <c r="G89"/>
  <c r="F89"/>
  <c r="E89"/>
  <c r="M88"/>
  <c r="L88"/>
  <c r="K88"/>
  <c r="J88"/>
  <c r="I88"/>
  <c r="H88"/>
  <c r="G88"/>
  <c r="F88"/>
  <c r="E88"/>
  <c r="M87"/>
  <c r="L87"/>
  <c r="K87"/>
  <c r="J87"/>
  <c r="I87"/>
  <c r="H87"/>
  <c r="G87"/>
  <c r="F87"/>
  <c r="E87"/>
  <c r="M86"/>
  <c r="L86"/>
  <c r="K86"/>
  <c r="J86"/>
  <c r="I86"/>
  <c r="H86"/>
  <c r="G86"/>
  <c r="F86"/>
  <c r="E86"/>
  <c r="M85"/>
  <c r="L85"/>
  <c r="K85"/>
  <c r="J85"/>
  <c r="I85"/>
  <c r="H85"/>
  <c r="G85"/>
  <c r="F85"/>
  <c r="E85"/>
  <c r="M84"/>
  <c r="L84"/>
  <c r="K84"/>
  <c r="J84"/>
  <c r="I84"/>
  <c r="H84"/>
  <c r="G84"/>
  <c r="F84"/>
  <c r="E84"/>
  <c r="M83"/>
  <c r="L83"/>
  <c r="K83"/>
  <c r="J83"/>
  <c r="I83"/>
  <c r="H83"/>
  <c r="G83"/>
  <c r="F83"/>
  <c r="E83"/>
  <c r="M82"/>
  <c r="L82"/>
  <c r="K82"/>
  <c r="J82"/>
  <c r="I82"/>
  <c r="H82"/>
  <c r="G82"/>
  <c r="F82"/>
  <c r="E82"/>
  <c r="M81"/>
  <c r="L81"/>
  <c r="K81"/>
  <c r="J81"/>
  <c r="I81"/>
  <c r="H81"/>
  <c r="G81"/>
  <c r="F81"/>
  <c r="E81"/>
  <c r="M80"/>
  <c r="L80"/>
  <c r="K80"/>
  <c r="J80"/>
  <c r="I80"/>
  <c r="H80"/>
  <c r="G80"/>
  <c r="F80"/>
  <c r="E80"/>
  <c r="M79"/>
  <c r="L79"/>
  <c r="K79"/>
  <c r="J79"/>
  <c r="I79"/>
  <c r="H79"/>
  <c r="G79"/>
  <c r="F79"/>
  <c r="E79"/>
  <c r="M78"/>
  <c r="L78"/>
  <c r="K78"/>
  <c r="J78"/>
  <c r="I78"/>
  <c r="H78"/>
  <c r="G78"/>
  <c r="F78"/>
  <c r="E78"/>
  <c r="M77"/>
  <c r="L77"/>
  <c r="K77"/>
  <c r="J77"/>
  <c r="I77"/>
  <c r="H77"/>
  <c r="G77"/>
  <c r="F77"/>
  <c r="E77"/>
  <c r="M76"/>
  <c r="L76"/>
  <c r="K76"/>
  <c r="J76"/>
  <c r="I76"/>
  <c r="H76"/>
  <c r="G76"/>
  <c r="F76"/>
  <c r="E76"/>
  <c r="M75"/>
  <c r="L75"/>
  <c r="K75"/>
  <c r="J75"/>
  <c r="I75"/>
  <c r="H75"/>
  <c r="G75"/>
  <c r="F75"/>
  <c r="E75"/>
  <c r="M74"/>
  <c r="L74"/>
  <c r="K74"/>
  <c r="J74"/>
  <c r="I74"/>
  <c r="H74"/>
  <c r="G74"/>
  <c r="F74"/>
  <c r="E74"/>
  <c r="M73"/>
  <c r="L73"/>
  <c r="K73"/>
  <c r="J73"/>
  <c r="I73"/>
  <c r="H73"/>
  <c r="G73"/>
  <c r="F73"/>
  <c r="E73"/>
  <c r="M72"/>
  <c r="L72"/>
  <c r="K72"/>
  <c r="J72"/>
  <c r="I72"/>
  <c r="H72"/>
  <c r="G72"/>
  <c r="F72"/>
  <c r="E72"/>
  <c r="M71"/>
  <c r="L71"/>
  <c r="K71"/>
  <c r="J71"/>
  <c r="I71"/>
  <c r="H71"/>
  <c r="G71"/>
  <c r="F71"/>
  <c r="E71"/>
  <c r="M70"/>
  <c r="L70"/>
  <c r="K70"/>
  <c r="J70"/>
  <c r="I70"/>
  <c r="H70"/>
  <c r="G70"/>
  <c r="F70"/>
  <c r="E70"/>
  <c r="M69"/>
  <c r="L69"/>
  <c r="K69"/>
  <c r="J69"/>
  <c r="I69"/>
  <c r="H69"/>
  <c r="G69"/>
  <c r="F69"/>
  <c r="E69"/>
  <c r="M68"/>
  <c r="L68"/>
  <c r="K68"/>
  <c r="J68"/>
  <c r="I68"/>
  <c r="H68"/>
  <c r="G68"/>
  <c r="F68"/>
  <c r="E68"/>
  <c r="M67"/>
  <c r="L67"/>
  <c r="K67"/>
  <c r="J67"/>
  <c r="I67"/>
  <c r="H67"/>
  <c r="G67"/>
  <c r="F67"/>
  <c r="E67"/>
  <c r="M66"/>
  <c r="L66"/>
  <c r="K66"/>
  <c r="J66"/>
  <c r="I66"/>
  <c r="H66"/>
  <c r="G66"/>
  <c r="F66"/>
  <c r="E66"/>
  <c r="M65"/>
  <c r="L65"/>
  <c r="K65"/>
  <c r="J65"/>
  <c r="I65"/>
  <c r="H65"/>
  <c r="G65"/>
  <c r="F65"/>
  <c r="E65"/>
  <c r="M64"/>
  <c r="L64"/>
  <c r="K64"/>
  <c r="J64"/>
  <c r="I64"/>
  <c r="H64"/>
  <c r="G64"/>
  <c r="F64"/>
  <c r="E64"/>
  <c r="M63"/>
  <c r="L63"/>
  <c r="K63"/>
  <c r="J63"/>
  <c r="I63"/>
  <c r="H63"/>
  <c r="G63"/>
  <c r="F63"/>
  <c r="E63"/>
  <c r="M62"/>
  <c r="L62"/>
  <c r="K62"/>
  <c r="J62"/>
  <c r="I62"/>
  <c r="H62"/>
  <c r="G62"/>
  <c r="F62"/>
  <c r="E62"/>
  <c r="M61"/>
  <c r="L61"/>
  <c r="K61"/>
  <c r="J61"/>
  <c r="I61"/>
  <c r="H61"/>
  <c r="G61"/>
  <c r="F61"/>
  <c r="E61"/>
  <c r="M60"/>
  <c r="L60"/>
  <c r="K60"/>
  <c r="J60"/>
  <c r="I60"/>
  <c r="H60"/>
  <c r="G60"/>
  <c r="F60"/>
  <c r="E60"/>
  <c r="M59"/>
  <c r="L59"/>
  <c r="K59"/>
  <c r="J59"/>
  <c r="I59"/>
  <c r="H59"/>
  <c r="G59"/>
  <c r="F59"/>
  <c r="E59"/>
  <c r="M58"/>
  <c r="L58"/>
  <c r="K58"/>
  <c r="J58"/>
  <c r="I58"/>
  <c r="H58"/>
  <c r="G58"/>
  <c r="F58"/>
  <c r="E58"/>
  <c r="M57"/>
  <c r="L57"/>
  <c r="K57"/>
  <c r="J57"/>
  <c r="I57"/>
  <c r="H57"/>
  <c r="G57"/>
  <c r="F57"/>
  <c r="E57"/>
  <c r="M56"/>
  <c r="L56"/>
  <c r="K56"/>
  <c r="J56"/>
  <c r="I56"/>
  <c r="H56"/>
  <c r="G56"/>
  <c r="F56"/>
  <c r="E56"/>
  <c r="M55"/>
  <c r="L55"/>
  <c r="K55"/>
  <c r="J55"/>
  <c r="I55"/>
  <c r="H55"/>
  <c r="G55"/>
  <c r="F55"/>
  <c r="E55"/>
  <c r="M54"/>
  <c r="L54"/>
  <c r="K54"/>
  <c r="J54"/>
  <c r="I54"/>
  <c r="H54"/>
  <c r="G54"/>
  <c r="F54"/>
  <c r="E54"/>
  <c r="M53"/>
  <c r="L53"/>
  <c r="K53"/>
  <c r="J53"/>
  <c r="I53"/>
  <c r="H53"/>
  <c r="G53"/>
  <c r="F53"/>
  <c r="E53"/>
  <c r="M52"/>
  <c r="L52"/>
  <c r="K52"/>
  <c r="J52"/>
  <c r="I52"/>
  <c r="H52"/>
  <c r="G52"/>
  <c r="F52"/>
  <c r="E52"/>
  <c r="M51"/>
  <c r="L51"/>
  <c r="K51"/>
  <c r="J51"/>
  <c r="I51"/>
  <c r="H51"/>
  <c r="G51"/>
  <c r="F51"/>
  <c r="E51"/>
  <c r="M50"/>
  <c r="L50"/>
  <c r="K50"/>
  <c r="J50"/>
  <c r="I50"/>
  <c r="H50"/>
  <c r="G50"/>
  <c r="F50"/>
  <c r="E50"/>
  <c r="M49"/>
  <c r="L49"/>
  <c r="K49"/>
  <c r="J49"/>
  <c r="I49"/>
  <c r="H49"/>
  <c r="G49"/>
  <c r="F49"/>
  <c r="E49"/>
  <c r="M48"/>
  <c r="L48"/>
  <c r="K48"/>
  <c r="J48"/>
  <c r="I48"/>
  <c r="H48"/>
  <c r="G48"/>
  <c r="F48"/>
  <c r="E48"/>
  <c r="M47"/>
  <c r="L47"/>
  <c r="K47"/>
  <c r="J47"/>
  <c r="I47"/>
  <c r="H47"/>
  <c r="G47"/>
  <c r="F47"/>
  <c r="E47"/>
  <c r="M46"/>
  <c r="L46"/>
  <c r="K46"/>
  <c r="J46"/>
  <c r="I46"/>
  <c r="H46"/>
  <c r="G46"/>
  <c r="F46"/>
  <c r="E46"/>
  <c r="M45"/>
  <c r="L45"/>
  <c r="K45"/>
  <c r="J45"/>
  <c r="I45"/>
  <c r="H45"/>
  <c r="G45"/>
  <c r="F45"/>
  <c r="E45"/>
  <c r="M44"/>
  <c r="L44"/>
  <c r="K44"/>
  <c r="J44"/>
  <c r="I44"/>
  <c r="H44"/>
  <c r="G44"/>
  <c r="F44"/>
  <c r="E44"/>
  <c r="M43"/>
  <c r="L43"/>
  <c r="K43"/>
  <c r="J43"/>
  <c r="I43"/>
  <c r="H43"/>
  <c r="G43"/>
  <c r="F43"/>
  <c r="E43"/>
  <c r="M42"/>
  <c r="L42"/>
  <c r="K42"/>
  <c r="J42"/>
  <c r="I42"/>
  <c r="H42"/>
  <c r="G42"/>
  <c r="F42"/>
  <c r="E42"/>
  <c r="M41"/>
  <c r="L41"/>
  <c r="K41"/>
  <c r="J41"/>
  <c r="I41"/>
  <c r="H41"/>
  <c r="G41"/>
  <c r="F41"/>
  <c r="E41"/>
  <c r="M40"/>
  <c r="L40"/>
  <c r="K40"/>
  <c r="J40"/>
  <c r="I40"/>
  <c r="H40"/>
  <c r="G40"/>
  <c r="F40"/>
  <c r="E40"/>
  <c r="M39"/>
  <c r="L39"/>
  <c r="K39"/>
  <c r="J39"/>
  <c r="I39"/>
  <c r="H39"/>
  <c r="G39"/>
  <c r="F39"/>
  <c r="E39"/>
  <c r="M38"/>
  <c r="L38"/>
  <c r="K38"/>
  <c r="J38"/>
  <c r="I38"/>
  <c r="H38"/>
  <c r="G38"/>
  <c r="F38"/>
  <c r="E38"/>
  <c r="M37"/>
  <c r="L37"/>
  <c r="K37"/>
  <c r="J37"/>
  <c r="I37"/>
  <c r="H37"/>
  <c r="G37"/>
  <c r="F37"/>
  <c r="E37"/>
  <c r="M36"/>
  <c r="L36"/>
  <c r="K36"/>
  <c r="J36"/>
  <c r="I36"/>
  <c r="H36"/>
  <c r="G36"/>
  <c r="F36"/>
  <c r="E36"/>
  <c r="M35"/>
  <c r="L35"/>
  <c r="K35"/>
  <c r="J35"/>
  <c r="I35"/>
  <c r="H35"/>
  <c r="G35"/>
  <c r="F35"/>
  <c r="E35"/>
  <c r="M34"/>
  <c r="L34"/>
  <c r="K34"/>
  <c r="J34"/>
  <c r="I34"/>
  <c r="H34"/>
  <c r="G34"/>
  <c r="F34"/>
  <c r="E34"/>
  <c r="M33"/>
  <c r="L33"/>
  <c r="K33"/>
  <c r="J33"/>
  <c r="I33"/>
  <c r="H33"/>
  <c r="G33"/>
  <c r="F33"/>
  <c r="E33"/>
  <c r="M32"/>
  <c r="L32"/>
  <c r="K32"/>
  <c r="J32"/>
  <c r="I32"/>
  <c r="H32"/>
  <c r="G32"/>
  <c r="F32"/>
  <c r="E32"/>
  <c r="M31"/>
  <c r="L31"/>
  <c r="K31"/>
  <c r="J31"/>
  <c r="I31"/>
  <c r="H31"/>
  <c r="G31"/>
  <c r="F31"/>
  <c r="E31"/>
  <c r="M30"/>
  <c r="L30"/>
  <c r="K30"/>
  <c r="J30"/>
  <c r="I30"/>
  <c r="H30"/>
  <c r="G30"/>
  <c r="F30"/>
  <c r="E30"/>
  <c r="M29"/>
  <c r="L29"/>
  <c r="K29"/>
  <c r="J29"/>
  <c r="I29"/>
  <c r="H29"/>
  <c r="G29"/>
  <c r="F29"/>
  <c r="E29"/>
  <c r="M28"/>
  <c r="L28"/>
  <c r="K28"/>
  <c r="J28"/>
  <c r="I28"/>
  <c r="H28"/>
  <c r="G28"/>
  <c r="F28"/>
  <c r="E28"/>
  <c r="M27"/>
  <c r="L27"/>
  <c r="K27"/>
  <c r="J27"/>
  <c r="I27"/>
  <c r="H27"/>
  <c r="G27"/>
  <c r="F27"/>
  <c r="E27"/>
  <c r="M26"/>
  <c r="L26"/>
  <c r="K26"/>
  <c r="J26"/>
  <c r="I26"/>
  <c r="H26"/>
  <c r="G26"/>
  <c r="F26"/>
  <c r="E26"/>
  <c r="M25"/>
  <c r="L25"/>
  <c r="K25"/>
  <c r="J25"/>
  <c r="I25"/>
  <c r="H25"/>
  <c r="G25"/>
  <c r="F25"/>
  <c r="E25"/>
  <c r="M24"/>
  <c r="L24"/>
  <c r="K24"/>
  <c r="J24"/>
  <c r="I24"/>
  <c r="H24"/>
  <c r="G24"/>
  <c r="F24"/>
  <c r="E24"/>
  <c r="M23"/>
  <c r="L23"/>
  <c r="K23"/>
  <c r="J23"/>
  <c r="I23"/>
  <c r="H23"/>
  <c r="G23"/>
  <c r="F23"/>
  <c r="E23"/>
  <c r="M22"/>
  <c r="L22"/>
  <c r="K22"/>
  <c r="J22"/>
  <c r="I22"/>
  <c r="H22"/>
  <c r="G22"/>
  <c r="F22"/>
  <c r="E22"/>
  <c r="M21"/>
  <c r="L21"/>
  <c r="K21"/>
  <c r="J21"/>
  <c r="I21"/>
  <c r="H21"/>
  <c r="G21"/>
  <c r="F21"/>
  <c r="E21"/>
  <c r="M20"/>
  <c r="L20"/>
  <c r="K20"/>
  <c r="J20"/>
  <c r="I20"/>
  <c r="H20"/>
  <c r="G20"/>
  <c r="F20"/>
  <c r="E20"/>
  <c r="M19"/>
  <c r="L19"/>
  <c r="K19"/>
  <c r="J19"/>
  <c r="I19"/>
  <c r="H19"/>
  <c r="G19"/>
  <c r="F19"/>
  <c r="E19"/>
  <c r="M18"/>
  <c r="L18"/>
  <c r="K18"/>
  <c r="J18"/>
  <c r="I18"/>
  <c r="H18"/>
  <c r="G18"/>
  <c r="F18"/>
  <c r="E18"/>
  <c r="M17"/>
  <c r="L17"/>
  <c r="K17"/>
  <c r="J17"/>
  <c r="I17"/>
  <c r="H17"/>
  <c r="G17"/>
  <c r="F17"/>
  <c r="E17"/>
  <c r="M16"/>
  <c r="L16"/>
  <c r="K16"/>
  <c r="J16"/>
  <c r="I16"/>
  <c r="H16"/>
  <c r="G16"/>
  <c r="F16"/>
  <c r="E16"/>
  <c r="M15"/>
  <c r="L15"/>
  <c r="K15"/>
  <c r="J15"/>
  <c r="I15"/>
  <c r="H15"/>
  <c r="G15"/>
  <c r="F15"/>
  <c r="E15"/>
  <c r="M14"/>
  <c r="L14"/>
  <c r="K14"/>
  <c r="J14"/>
  <c r="I14"/>
  <c r="H14"/>
  <c r="G14"/>
  <c r="F14"/>
  <c r="E14"/>
  <c r="M13"/>
  <c r="L13"/>
  <c r="K13"/>
  <c r="J13"/>
  <c r="I13"/>
  <c r="H13"/>
  <c r="G13"/>
  <c r="F13"/>
  <c r="E13"/>
  <c r="M12"/>
  <c r="L12"/>
  <c r="K12"/>
  <c r="J12"/>
  <c r="I12"/>
  <c r="H12"/>
  <c r="G12"/>
  <c r="F12"/>
  <c r="E12"/>
  <c r="M11"/>
  <c r="L11"/>
  <c r="K11"/>
  <c r="J11"/>
  <c r="I11"/>
  <c r="H11"/>
  <c r="G11"/>
  <c r="F11"/>
  <c r="E11"/>
  <c r="M10"/>
  <c r="L10"/>
  <c r="K10"/>
  <c r="J10"/>
  <c r="I10"/>
  <c r="H10"/>
  <c r="G10"/>
  <c r="F10"/>
  <c r="E10"/>
  <c r="M9"/>
  <c r="L9"/>
  <c r="K9"/>
  <c r="J9"/>
  <c r="I9"/>
  <c r="H9"/>
  <c r="G9"/>
  <c r="F9"/>
  <c r="E9"/>
  <c r="M8"/>
  <c r="L8"/>
  <c r="K8"/>
  <c r="J8"/>
  <c r="I8"/>
  <c r="H8"/>
  <c r="G8"/>
  <c r="F8"/>
  <c r="E8"/>
  <c r="M7"/>
  <c r="L7"/>
  <c r="K7"/>
  <c r="J7"/>
  <c r="I7"/>
  <c r="H7"/>
  <c r="G7"/>
  <c r="F7"/>
  <c r="E7"/>
  <c r="M6"/>
  <c r="L6"/>
  <c r="K6"/>
  <c r="J6"/>
  <c r="I6"/>
  <c r="H6"/>
  <c r="G6"/>
  <c r="F6"/>
  <c r="E6"/>
  <c r="M5"/>
  <c r="L5"/>
  <c r="K5"/>
  <c r="J5"/>
  <c r="I5"/>
  <c r="H5"/>
  <c r="G5"/>
  <c r="F5"/>
  <c r="E5"/>
  <c r="M4"/>
  <c r="L4"/>
  <c r="K4"/>
  <c r="J4"/>
  <c r="I4"/>
  <c r="H4"/>
  <c r="G4"/>
  <c r="F4"/>
  <c r="E4"/>
  <c r="M3"/>
  <c r="G17" i="1"/>
  <c r="G16"/>
  <c r="G15"/>
  <c r="G14"/>
  <c r="F9"/>
  <c r="G7"/>
</calcChain>
</file>

<file path=xl/sharedStrings.xml><?xml version="1.0" encoding="utf-8"?>
<sst xmlns="http://schemas.openxmlformats.org/spreadsheetml/2006/main" count="23" uniqueCount="23">
  <si>
    <t>EMI</t>
  </si>
  <si>
    <t>Enter The Loan Amount</t>
  </si>
  <si>
    <t>Monthly EMI</t>
  </si>
  <si>
    <t>Enter Total Loan Term (in Years)</t>
  </si>
  <si>
    <t>Enter Rate of Interest</t>
  </si>
  <si>
    <t>Loan Term</t>
  </si>
  <si>
    <t>Interest Payable</t>
  </si>
  <si>
    <t>Principal Payable</t>
  </si>
  <si>
    <t>Outstanding Loan Amount</t>
  </si>
  <si>
    <t>Total Interest to be payable</t>
  </si>
  <si>
    <t>Total Interest to be payable with topup the EMI</t>
  </si>
  <si>
    <t>No of months Decreased by</t>
  </si>
  <si>
    <t>Total Interest to be saved with topup the EMI</t>
  </si>
  <si>
    <t>Pre Payment</t>
  </si>
  <si>
    <t>Loan EMI Calculator with Top Up the EMI</t>
  </si>
  <si>
    <t>Month</t>
  </si>
  <si>
    <t>Reminder</t>
  </si>
  <si>
    <t>Increased EMI</t>
  </si>
  <si>
    <t>At what rate can you increase your EMI every year?</t>
  </si>
  <si>
    <t>Enter the month: When you are going to top up the EMI?</t>
  </si>
  <si>
    <t>Total savings with topup the EMI</t>
  </si>
  <si>
    <t>Register Here!</t>
  </si>
  <si>
    <t>If you need any assistance, you can register for our complimentary consultation!</t>
  </si>
</sst>
</file>

<file path=xl/styles.xml><?xml version="1.0" encoding="utf-8"?>
<styleSheet xmlns="http://schemas.openxmlformats.org/spreadsheetml/2006/main">
  <numFmts count="1">
    <numFmt numFmtId="164" formatCode="_ * #,##0.00_ ;_ * \-#,##0.00_ ;_ * &quot;-&quot;??_ ;_ @_ 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1"/>
      <name val="Sylfaen"/>
      <family val="1"/>
    </font>
    <font>
      <u/>
      <sz val="11"/>
      <color theme="10"/>
      <name val="Calibri"/>
      <family val="2"/>
    </font>
    <font>
      <u/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23E808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3" fontId="2" fillId="7" borderId="6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vertical="center"/>
      <protection hidden="1"/>
    </xf>
    <xf numFmtId="3" fontId="2" fillId="0" borderId="0" xfId="0" applyNumberFormat="1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3" fontId="2" fillId="0" borderId="0" xfId="0" applyNumberFormat="1" applyFont="1" applyAlignment="1" applyProtection="1">
      <alignment horizontal="center" vertical="center"/>
      <protection hidden="1"/>
    </xf>
    <xf numFmtId="0" fontId="8" fillId="4" borderId="4" xfId="0" applyFont="1" applyFill="1" applyBorder="1" applyAlignment="1" applyProtection="1">
      <alignment horizontal="center" vertical="top" wrapText="1"/>
      <protection hidden="1"/>
    </xf>
    <xf numFmtId="0" fontId="5" fillId="4" borderId="5" xfId="0" applyFont="1" applyFill="1" applyBorder="1" applyAlignment="1" applyProtection="1">
      <alignment vertical="top" wrapText="1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2" fillId="6" borderId="7" xfId="0" applyFont="1" applyFill="1" applyBorder="1" applyAlignment="1" applyProtection="1">
      <alignment vertical="center"/>
      <protection hidden="1"/>
    </xf>
    <xf numFmtId="3" fontId="2" fillId="5" borderId="10" xfId="0" applyNumberFormat="1" applyFont="1" applyFill="1" applyBorder="1" applyAlignment="1" applyProtection="1">
      <alignment vertical="center"/>
      <protection locked="0" hidden="1"/>
    </xf>
    <xf numFmtId="0" fontId="2" fillId="6" borderId="8" xfId="0" applyFont="1" applyFill="1" applyBorder="1" applyAlignment="1" applyProtection="1">
      <alignment vertical="center"/>
      <protection hidden="1"/>
    </xf>
    <xf numFmtId="3" fontId="2" fillId="5" borderId="11" xfId="0" applyNumberFormat="1" applyFont="1" applyFill="1" applyBorder="1" applyAlignment="1" applyProtection="1">
      <alignment vertical="center"/>
      <protection locked="0" hidden="1"/>
    </xf>
    <xf numFmtId="0" fontId="2" fillId="6" borderId="9" xfId="0" applyFont="1" applyFill="1" applyBorder="1" applyAlignment="1" applyProtection="1">
      <alignment vertical="center"/>
      <protection hidden="1"/>
    </xf>
    <xf numFmtId="9" fontId="2" fillId="5" borderId="12" xfId="1" applyFont="1" applyFill="1" applyBorder="1" applyAlignment="1" applyProtection="1">
      <alignment vertical="center"/>
      <protection locked="0" hidden="1"/>
    </xf>
    <xf numFmtId="0" fontId="2" fillId="0" borderId="0" xfId="0" applyFont="1" applyFill="1" applyBorder="1" applyAlignment="1" applyProtection="1">
      <alignment vertical="center"/>
      <protection hidden="1"/>
    </xf>
    <xf numFmtId="3" fontId="2" fillId="0" borderId="0" xfId="0" applyNumberFormat="1" applyFont="1" applyFill="1" applyBorder="1" applyAlignment="1" applyProtection="1">
      <alignment vertical="center"/>
      <protection hidden="1"/>
    </xf>
    <xf numFmtId="0" fontId="3" fillId="2" borderId="4" xfId="0" applyFont="1" applyFill="1" applyBorder="1" applyAlignment="1" applyProtection="1">
      <alignment vertical="center"/>
      <protection hidden="1"/>
    </xf>
    <xf numFmtId="3" fontId="3" fillId="2" borderId="1" xfId="0" applyNumberFormat="1" applyFont="1" applyFill="1" applyBorder="1" applyAlignment="1" applyProtection="1">
      <alignment vertical="center"/>
      <protection hidden="1"/>
    </xf>
    <xf numFmtId="0" fontId="2" fillId="0" borderId="0" xfId="0" applyFont="1" applyFill="1" applyAlignment="1" applyProtection="1">
      <alignment vertical="center"/>
      <protection hidden="1"/>
    </xf>
    <xf numFmtId="3" fontId="2" fillId="0" borderId="0" xfId="0" applyNumberFormat="1" applyFont="1" applyFill="1" applyAlignment="1" applyProtection="1">
      <alignment vertical="center"/>
      <protection hidden="1"/>
    </xf>
    <xf numFmtId="3" fontId="7" fillId="0" borderId="0" xfId="0" applyNumberFormat="1" applyFont="1" applyAlignment="1" applyProtection="1">
      <alignment horizontal="center" vertical="center"/>
      <protection hidden="1"/>
    </xf>
    <xf numFmtId="0" fontId="4" fillId="6" borderId="4" xfId="0" applyFont="1" applyFill="1" applyBorder="1" applyAlignment="1" applyProtection="1">
      <alignment vertical="center"/>
      <protection hidden="1"/>
    </xf>
    <xf numFmtId="3" fontId="2" fillId="5" borderId="1" xfId="0" applyNumberFormat="1" applyFont="1" applyFill="1" applyBorder="1" applyAlignment="1" applyProtection="1">
      <alignment horizontal="center" vertical="center"/>
      <protection locked="0" hidden="1"/>
    </xf>
    <xf numFmtId="9" fontId="2" fillId="5" borderId="1" xfId="1" applyFont="1" applyFill="1" applyBorder="1" applyAlignment="1" applyProtection="1">
      <alignment horizontal="center" vertical="center"/>
      <protection locked="0" hidden="1"/>
    </xf>
    <xf numFmtId="3" fontId="2" fillId="6" borderId="10" xfId="0" applyNumberFormat="1" applyFont="1" applyFill="1" applyBorder="1" applyAlignment="1" applyProtection="1">
      <alignment vertical="center"/>
      <protection hidden="1"/>
    </xf>
    <xf numFmtId="3" fontId="2" fillId="6" borderId="11" xfId="0" applyNumberFormat="1" applyFont="1" applyFill="1" applyBorder="1" applyAlignment="1" applyProtection="1">
      <alignment vertical="center"/>
      <protection hidden="1"/>
    </xf>
    <xf numFmtId="3" fontId="2" fillId="6" borderId="12" xfId="0" applyNumberFormat="1" applyFont="1" applyFill="1" applyBorder="1" applyAlignment="1" applyProtection="1">
      <alignment vertical="center"/>
      <protection hidden="1"/>
    </xf>
    <xf numFmtId="0" fontId="0" fillId="3" borderId="0" xfId="0" applyFill="1" applyProtection="1">
      <protection hidden="1"/>
    </xf>
    <xf numFmtId="164" fontId="0" fillId="3" borderId="0" xfId="2" applyFont="1" applyFill="1" applyProtection="1">
      <protection hidden="1"/>
    </xf>
    <xf numFmtId="0" fontId="0" fillId="0" borderId="0" xfId="0" applyProtection="1">
      <protection hidden="1"/>
    </xf>
    <xf numFmtId="0" fontId="6" fillId="4" borderId="6" xfId="0" applyFont="1" applyFill="1" applyBorder="1" applyAlignment="1" applyProtection="1">
      <alignment horizontal="center" vertical="center"/>
      <protection hidden="1"/>
    </xf>
    <xf numFmtId="3" fontId="6" fillId="4" borderId="6" xfId="0" applyNumberFormat="1" applyFont="1" applyFill="1" applyBorder="1" applyAlignment="1" applyProtection="1">
      <alignment horizontal="center" vertical="center"/>
      <protection hidden="1"/>
    </xf>
    <xf numFmtId="164" fontId="6" fillId="4" borderId="6" xfId="2" applyFont="1" applyFill="1" applyBorder="1" applyAlignment="1" applyProtection="1">
      <alignment horizontal="center" vertical="center"/>
      <protection hidden="1"/>
    </xf>
    <xf numFmtId="3" fontId="6" fillId="4" borderId="6" xfId="0" applyNumberFormat="1" applyFont="1" applyFill="1" applyBorder="1" applyAlignment="1" applyProtection="1">
      <alignment horizontal="center" vertical="center" wrapText="1"/>
      <protection hidden="1"/>
    </xf>
    <xf numFmtId="0" fontId="2" fillId="7" borderId="6" xfId="0" applyFont="1" applyFill="1" applyBorder="1" applyAlignment="1" applyProtection="1">
      <alignment horizontal="center" vertical="center"/>
      <protection hidden="1"/>
    </xf>
    <xf numFmtId="164" fontId="2" fillId="7" borderId="6" xfId="2" applyFont="1" applyFill="1" applyBorder="1" applyAlignment="1" applyProtection="1">
      <alignment horizontal="center" vertical="center"/>
      <protection hidden="1"/>
    </xf>
    <xf numFmtId="164" fontId="0" fillId="0" borderId="0" xfId="2" applyFont="1" applyProtection="1">
      <protection hidden="1"/>
    </xf>
    <xf numFmtId="0" fontId="6" fillId="4" borderId="2" xfId="0" applyFont="1" applyFill="1" applyBorder="1" applyAlignment="1" applyProtection="1">
      <alignment horizontal="center" vertical="center"/>
      <protection hidden="1"/>
    </xf>
    <xf numFmtId="0" fontId="6" fillId="4" borderId="3" xfId="0" applyFont="1" applyFill="1" applyBorder="1" applyAlignment="1" applyProtection="1">
      <alignment horizontal="center" vertical="center"/>
      <protection hidden="1"/>
    </xf>
    <xf numFmtId="0" fontId="6" fillId="4" borderId="4" xfId="0" applyFont="1" applyFill="1" applyBorder="1" applyAlignment="1" applyProtection="1">
      <alignment horizontal="center" vertical="center"/>
      <protection hidden="1"/>
    </xf>
    <xf numFmtId="0" fontId="6" fillId="4" borderId="5" xfId="0" applyFont="1" applyFill="1" applyBorder="1" applyAlignment="1" applyProtection="1">
      <alignment horizontal="center" vertical="center"/>
      <protection hidden="1"/>
    </xf>
    <xf numFmtId="0" fontId="9" fillId="8" borderId="6" xfId="0" applyFont="1" applyFill="1" applyBorder="1" applyAlignment="1" applyProtection="1">
      <alignment horizontal="center" vertical="center" wrapText="1"/>
    </xf>
    <xf numFmtId="0" fontId="11" fillId="9" borderId="6" xfId="3" applyFont="1" applyFill="1" applyBorder="1" applyAlignment="1" applyProtection="1">
      <alignment horizontal="center" vertical="center"/>
    </xf>
  </cellXfs>
  <cellStyles count="4">
    <cellStyle name="Comma" xfId="2" builtinId="3"/>
    <cellStyle name="Hyperlink" xfId="3" builtinId="8"/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FFCCFF"/>
      <color rgb="FFCCFF66"/>
      <color rgb="FFCCFFFF"/>
      <color rgb="FFCCFF33"/>
      <color rgb="FFBFECB4"/>
      <color rgb="FFD2E9B7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38099</xdr:colOff>
      <xdr:row>1</xdr:row>
      <xdr:rowOff>47625</xdr:rowOff>
    </xdr:from>
    <xdr:to>
      <xdr:col>7</xdr:col>
      <xdr:colOff>1</xdr:colOff>
      <xdr:row>1</xdr:row>
      <xdr:rowOff>638174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24699" y="295275"/>
          <a:ext cx="1400177" cy="5905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holisticinvestment.in/complimentary-financial-plan-consultatio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F1:M18"/>
  <sheetViews>
    <sheetView showGridLines="0" tabSelected="1" workbookViewId="0">
      <selection activeCell="J2" sqref="J2"/>
    </sheetView>
  </sheetViews>
  <sheetFormatPr defaultRowHeight="19.5" customHeight="1"/>
  <cols>
    <col min="1" max="5" width="10.5703125" style="2" customWidth="1"/>
    <col min="6" max="6" width="59" style="2" bestFit="1" customWidth="1"/>
    <col min="7" max="7" width="21.5703125" style="3" customWidth="1"/>
    <col min="8" max="8" width="10.5703125" style="2" customWidth="1"/>
    <col min="9" max="9" width="10.5703125" style="4" customWidth="1"/>
    <col min="10" max="12" width="10.5703125" style="5" customWidth="1"/>
    <col min="13" max="13" width="9.28515625" style="5" customWidth="1"/>
    <col min="14" max="16384" width="9.140625" style="2"/>
  </cols>
  <sheetData>
    <row r="1" spans="6:13" ht="18.75" customHeight="1" thickBot="1"/>
    <row r="2" spans="6:13" ht="57.75" thickBot="1">
      <c r="F2" s="6" t="s">
        <v>14</v>
      </c>
      <c r="G2" s="7"/>
      <c r="H2" s="4"/>
      <c r="I2" s="8"/>
      <c r="J2" s="4"/>
      <c r="K2" s="4"/>
      <c r="L2" s="4"/>
      <c r="M2" s="4"/>
    </row>
    <row r="3" spans="6:13" ht="18.75" customHeight="1">
      <c r="F3" s="9" t="s">
        <v>1</v>
      </c>
      <c r="G3" s="10">
        <v>2000000</v>
      </c>
    </row>
    <row r="4" spans="6:13" ht="19.5" customHeight="1">
      <c r="F4" s="11" t="s">
        <v>3</v>
      </c>
      <c r="G4" s="12">
        <v>20</v>
      </c>
      <c r="I4" s="42" t="s">
        <v>22</v>
      </c>
      <c r="J4" s="42"/>
      <c r="K4" s="42"/>
      <c r="L4" s="42"/>
    </row>
    <row r="5" spans="6:13" ht="19.5" customHeight="1" thickBot="1">
      <c r="F5" s="13" t="s">
        <v>4</v>
      </c>
      <c r="G5" s="14">
        <v>0.09</v>
      </c>
      <c r="I5" s="42"/>
      <c r="J5" s="42"/>
      <c r="K5" s="42"/>
      <c r="L5" s="42"/>
    </row>
    <row r="6" spans="6:13" ht="19.5" customHeight="1" thickBot="1">
      <c r="F6" s="15"/>
      <c r="G6" s="16"/>
      <c r="I6" s="42"/>
      <c r="J6" s="42"/>
      <c r="K6" s="42"/>
      <c r="L6" s="42"/>
    </row>
    <row r="7" spans="6:13" ht="19.5" customHeight="1" thickBot="1">
      <c r="F7" s="17" t="s">
        <v>2</v>
      </c>
      <c r="G7" s="18">
        <f>PMT(G5/12,G4*12,-G3)</f>
        <v>17994.51911700339</v>
      </c>
      <c r="I7" s="43" t="s">
        <v>21</v>
      </c>
      <c r="J7" s="43"/>
      <c r="K7" s="43"/>
      <c r="L7" s="43"/>
    </row>
    <row r="8" spans="6:13" ht="19.5" customHeight="1" thickBot="1">
      <c r="F8" s="19"/>
      <c r="G8" s="20"/>
      <c r="I8" s="21"/>
    </row>
    <row r="9" spans="6:13" ht="19.5" customHeight="1" thickBot="1">
      <c r="F9" s="40" t="str">
        <f>CONCATENATE("Enter the Loan Month  between 1 and ",G4*12)</f>
        <v>Enter the Loan Month  between 1 and 240</v>
      </c>
      <c r="G9" s="41"/>
    </row>
    <row r="10" spans="6:13" ht="19.5" customHeight="1" thickBot="1">
      <c r="F10" s="22" t="s">
        <v>19</v>
      </c>
      <c r="G10" s="23">
        <v>24</v>
      </c>
    </row>
    <row r="11" spans="6:13" ht="19.5" customHeight="1" thickBot="1">
      <c r="F11" s="22" t="s">
        <v>18</v>
      </c>
      <c r="G11" s="24">
        <v>0.05</v>
      </c>
    </row>
    <row r="12" spans="6:13" ht="19.5" customHeight="1" thickBot="1">
      <c r="F12" s="15"/>
      <c r="G12" s="16"/>
    </row>
    <row r="13" spans="6:13" ht="19.5" customHeight="1" thickBot="1">
      <c r="F13" s="38" t="s">
        <v>20</v>
      </c>
      <c r="G13" s="39"/>
    </row>
    <row r="14" spans="6:13" ht="19.5" customHeight="1">
      <c r="F14" s="9" t="s">
        <v>9</v>
      </c>
      <c r="G14" s="25">
        <f>(G7*G4*12)-G3</f>
        <v>2318684.5880808141</v>
      </c>
    </row>
    <row r="15" spans="6:13" ht="19.5" customHeight="1">
      <c r="F15" s="11" t="s">
        <v>10</v>
      </c>
      <c r="G15" s="26">
        <f>SUM(Workings!K4:K363)</f>
        <v>1559298.848998351</v>
      </c>
    </row>
    <row r="16" spans="6:13" ht="19.5" customHeight="1">
      <c r="F16" s="11" t="s">
        <v>12</v>
      </c>
      <c r="G16" s="26">
        <f>G14-G15</f>
        <v>759385.73908246309</v>
      </c>
    </row>
    <row r="17" spans="6:13" ht="19.5" customHeight="1" thickBot="1">
      <c r="F17" s="13" t="s">
        <v>11</v>
      </c>
      <c r="G17" s="27">
        <f>(Term*12)-MAX(Workings!E3:E363)</f>
        <v>87</v>
      </c>
    </row>
    <row r="18" spans="6:13" ht="19.5" customHeight="1">
      <c r="G18" s="4"/>
      <c r="H18" s="5"/>
      <c r="I18" s="5"/>
      <c r="L18" s="2"/>
      <c r="M18" s="2"/>
    </row>
  </sheetData>
  <sheetProtection password="CCF0" sheet="1" objects="1" scenarios="1"/>
  <mergeCells count="4">
    <mergeCell ref="F13:G13"/>
    <mergeCell ref="F9:G9"/>
    <mergeCell ref="I4:L6"/>
    <mergeCell ref="I7:L7"/>
  </mergeCells>
  <hyperlinks>
    <hyperlink ref="I7:L7" r:id="rId1" display="Register Here!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D1:N364"/>
  <sheetViews>
    <sheetView showGridLines="0" workbookViewId="0">
      <selection activeCell="E2" sqref="E2"/>
    </sheetView>
  </sheetViews>
  <sheetFormatPr defaultRowHeight="15"/>
  <cols>
    <col min="1" max="3" width="11" style="30" customWidth="1"/>
    <col min="4" max="4" width="8.140625" style="30" customWidth="1"/>
    <col min="5" max="5" width="13" style="30" bestFit="1" customWidth="1"/>
    <col min="6" max="6" width="11.7109375" style="30" customWidth="1"/>
    <col min="7" max="7" width="11.7109375" style="37" hidden="1" customWidth="1"/>
    <col min="8" max="8" width="13.85546875" style="30" hidden="1" customWidth="1"/>
    <col min="9" max="9" width="19.42578125" style="30" bestFit="1" customWidth="1"/>
    <col min="10" max="13" width="15.5703125" style="30" customWidth="1"/>
    <col min="14" max="14" width="8.140625" style="30" customWidth="1"/>
    <col min="15" max="17" width="11" style="30" customWidth="1"/>
    <col min="18" max="19" width="8.42578125" style="30" customWidth="1"/>
    <col min="20" max="16384" width="9.140625" style="30"/>
  </cols>
  <sheetData>
    <row r="1" spans="4:14" ht="36.75" customHeight="1">
      <c r="D1" s="28"/>
      <c r="E1" s="28"/>
      <c r="F1" s="28"/>
      <c r="G1" s="29"/>
      <c r="H1" s="28"/>
      <c r="I1" s="28"/>
      <c r="J1" s="28"/>
      <c r="K1" s="28"/>
      <c r="L1" s="28"/>
      <c r="M1" s="28"/>
      <c r="N1" s="28"/>
    </row>
    <row r="2" spans="4:14" ht="56.25">
      <c r="D2" s="28"/>
      <c r="E2" s="31" t="s">
        <v>5</v>
      </c>
      <c r="F2" s="32" t="s">
        <v>0</v>
      </c>
      <c r="G2" s="33" t="s">
        <v>15</v>
      </c>
      <c r="H2" s="32" t="s">
        <v>16</v>
      </c>
      <c r="I2" s="32" t="s">
        <v>17</v>
      </c>
      <c r="J2" s="32" t="s">
        <v>13</v>
      </c>
      <c r="K2" s="34" t="s">
        <v>6</v>
      </c>
      <c r="L2" s="34" t="s">
        <v>7</v>
      </c>
      <c r="M2" s="34" t="s">
        <v>8</v>
      </c>
      <c r="N2" s="28"/>
    </row>
    <row r="3" spans="4:14" ht="15.75">
      <c r="D3" s="28"/>
      <c r="E3" s="35">
        <v>0</v>
      </c>
      <c r="F3" s="1"/>
      <c r="G3" s="36"/>
      <c r="H3" s="1"/>
      <c r="I3" s="1"/>
      <c r="J3" s="1"/>
      <c r="K3" s="1"/>
      <c r="L3" s="1"/>
      <c r="M3" s="1">
        <f>'New EMI Calculator'!G3</f>
        <v>2000000</v>
      </c>
      <c r="N3" s="28"/>
    </row>
    <row r="4" spans="4:14" ht="15.75">
      <c r="D4" s="28"/>
      <c r="E4" s="35">
        <f>IF(E3&lt;Term*12,1)</f>
        <v>1</v>
      </c>
      <c r="F4" s="1">
        <f>IF(E4="",0,EMI)</f>
        <v>17994.51911700339</v>
      </c>
      <c r="G4" s="1">
        <f>IF(E4="",0,IF(E4&lt;'New EMI Calculator'!G10,0,IF(E4&gt;'New EMI Calculator'!$G$10,1,IF(OR(E4='New EMI Calculator'!$G$10),'New EMI Calculator'!$G$10-E4+1,0))))</f>
        <v>0</v>
      </c>
      <c r="H4" s="1">
        <f>MOD(G4,12)</f>
        <v>0</v>
      </c>
      <c r="I4" s="1">
        <f>IF(E4="",0,IF(OR(E4='New EMI Calculator'!$G$10,H4=1),EMI*(1+'New EMI Calculator'!$G$11),EMI))</f>
        <v>17994.51911700339</v>
      </c>
      <c r="J4" s="1">
        <f>IF(E4="",0,I4-F4)</f>
        <v>0</v>
      </c>
      <c r="K4" s="1">
        <f t="shared" ref="K4:K67" si="0">IF(E4="","",IF(M3&lt;0,0,M3)*Rate/12)</f>
        <v>15000</v>
      </c>
      <c r="L4" s="1">
        <f t="shared" ref="L4:L67" si="1">IF(E4="","",F4+J4-K4)</f>
        <v>2994.5191170033904</v>
      </c>
      <c r="M4" s="1">
        <f t="shared" ref="M4:M67" si="2">IF(AND(F4&lt;&gt;0,F4&lt;EMI),0,IF(E4="","",IF(M3&lt;=0,0,M3-L4)))</f>
        <v>1997005.4808829967</v>
      </c>
      <c r="N4" s="28"/>
    </row>
    <row r="5" spans="4:14" ht="15.75">
      <c r="D5" s="28"/>
      <c r="E5" s="35">
        <f t="shared" ref="E5:E68" si="3">IF(E4="","",IF(M4=0,"",IF(M4&gt;0,E4+1,IF(E4&lt;Term*12,E4+1,""))))</f>
        <v>2</v>
      </c>
      <c r="F5" s="1">
        <f t="shared" ref="F5:F68" si="4">IF(E5="",0,IF(M4&lt;EMI,M4,IF(E5="",NA(),EMI)))</f>
        <v>17994.51911700339</v>
      </c>
      <c r="G5" s="1">
        <f>IF(E5="",0,IF(E5&lt;'New EMI Calculator'!$G$10,0,IF(E5&gt;'New EMI Calculator'!$G$10,E5-'New EMI Calculator'!$G$10+1,IF(M4&lt;EMI,0,IF(E5="",NA(),IF(OR(E5='New EMI Calculator'!$G$10),'New EMI Calculator'!$G$10-E5+1))))))</f>
        <v>0</v>
      </c>
      <c r="H5" s="1">
        <f t="shared" ref="H5:H68" si="5">MOD(G5,12)</f>
        <v>0</v>
      </c>
      <c r="I5" s="1">
        <f>IF(E5="",0,IF(M4&lt;I4,M4,IF(E5="",NA(),IF(H5=1,I4*(1+'New EMI Calculator'!$G$11),IF(OR(E5='New EMI Calculator'!$G$10),EMI*(1+'New EMI Calculator'!$G$11),I4)))))</f>
        <v>17994.51911700339</v>
      </c>
      <c r="J5" s="1">
        <f t="shared" ref="J5:J68" si="6">IF(E5="",0,I5-F5)</f>
        <v>0</v>
      </c>
      <c r="K5" s="1">
        <f t="shared" si="0"/>
        <v>14977.541106622475</v>
      </c>
      <c r="L5" s="1">
        <f t="shared" si="1"/>
        <v>3016.9780103809153</v>
      </c>
      <c r="M5" s="1">
        <f t="shared" si="2"/>
        <v>1993988.5028726158</v>
      </c>
      <c r="N5" s="28"/>
    </row>
    <row r="6" spans="4:14" ht="15.75">
      <c r="D6" s="28"/>
      <c r="E6" s="35">
        <f t="shared" si="3"/>
        <v>3</v>
      </c>
      <c r="F6" s="1">
        <f t="shared" si="4"/>
        <v>17994.51911700339</v>
      </c>
      <c r="G6" s="1">
        <f>IF(E6="",0,IF(E6&lt;'New EMI Calculator'!$G$10,0,IF(E6&gt;'New EMI Calculator'!$G$10,E6-'New EMI Calculator'!$G$10+1,IF(M5&lt;EMI,0,IF(E6="",NA(),IF(OR(E6='New EMI Calculator'!$G$10),'New EMI Calculator'!$G$10-E6+1))))))</f>
        <v>0</v>
      </c>
      <c r="H6" s="1">
        <f t="shared" si="5"/>
        <v>0</v>
      </c>
      <c r="I6" s="1">
        <f>IF(E6="",0,IF(M5&lt;I5,M5,IF(E6="",NA(),IF(H6=1,I5*(1+'New EMI Calculator'!$G$11),IF(OR(E6='New EMI Calculator'!$G$10),EMI*(1+'New EMI Calculator'!$G$11),I5)))))</f>
        <v>17994.51911700339</v>
      </c>
      <c r="J6" s="1">
        <f t="shared" si="6"/>
        <v>0</v>
      </c>
      <c r="K6" s="1">
        <f t="shared" si="0"/>
        <v>14954.913771544618</v>
      </c>
      <c r="L6" s="1">
        <f t="shared" si="1"/>
        <v>3039.6053454587727</v>
      </c>
      <c r="M6" s="1">
        <f t="shared" si="2"/>
        <v>1990948.8975271571</v>
      </c>
      <c r="N6" s="28"/>
    </row>
    <row r="7" spans="4:14" ht="15.75">
      <c r="D7" s="28"/>
      <c r="E7" s="35">
        <f t="shared" si="3"/>
        <v>4</v>
      </c>
      <c r="F7" s="1">
        <f t="shared" si="4"/>
        <v>17994.51911700339</v>
      </c>
      <c r="G7" s="1">
        <f>IF(E7="",0,IF(E7&lt;'New EMI Calculator'!$G$10,0,IF(E7&gt;'New EMI Calculator'!$G$10,E7-'New EMI Calculator'!$G$10+1,IF(M6&lt;EMI,0,IF(E7="",NA(),IF(OR(E7='New EMI Calculator'!$G$10),'New EMI Calculator'!$G$10-E7+1))))))</f>
        <v>0</v>
      </c>
      <c r="H7" s="1">
        <f t="shared" si="5"/>
        <v>0</v>
      </c>
      <c r="I7" s="1">
        <f>IF(E7="",0,IF(M6&lt;I6,M6,IF(E7="",NA(),IF(H7=1,I6*(1+'New EMI Calculator'!$G$11),IF(OR(E7='New EMI Calculator'!$G$10),EMI*(1+'New EMI Calculator'!$G$11),I6)))))</f>
        <v>17994.51911700339</v>
      </c>
      <c r="J7" s="1">
        <f t="shared" si="6"/>
        <v>0</v>
      </c>
      <c r="K7" s="1">
        <f t="shared" si="0"/>
        <v>14932.116731453678</v>
      </c>
      <c r="L7" s="1">
        <f t="shared" si="1"/>
        <v>3062.4023855497126</v>
      </c>
      <c r="M7" s="1">
        <f t="shared" si="2"/>
        <v>1987886.4951416075</v>
      </c>
      <c r="N7" s="28"/>
    </row>
    <row r="8" spans="4:14" ht="15.75">
      <c r="D8" s="28"/>
      <c r="E8" s="35">
        <f t="shared" si="3"/>
        <v>5</v>
      </c>
      <c r="F8" s="1">
        <f t="shared" si="4"/>
        <v>17994.51911700339</v>
      </c>
      <c r="G8" s="1">
        <f>IF(E8="",0,IF(E8&lt;'New EMI Calculator'!$G$10,0,IF(E8&gt;'New EMI Calculator'!$G$10,E8-'New EMI Calculator'!$G$10+1,IF(M7&lt;EMI,0,IF(E8="",NA(),IF(OR(E8='New EMI Calculator'!$G$10),'New EMI Calculator'!$G$10-E8+1))))))</f>
        <v>0</v>
      </c>
      <c r="H8" s="1">
        <f t="shared" si="5"/>
        <v>0</v>
      </c>
      <c r="I8" s="1">
        <f>IF(E8="",0,IF(M7&lt;I7,M7,IF(E8="",NA(),IF(H8=1,I7*(1+'New EMI Calculator'!$G$11),IF(OR(E8='New EMI Calculator'!$G$10),EMI*(1+'New EMI Calculator'!$G$11),I7)))))</f>
        <v>17994.51911700339</v>
      </c>
      <c r="J8" s="1">
        <f t="shared" si="6"/>
        <v>0</v>
      </c>
      <c r="K8" s="1">
        <f t="shared" si="0"/>
        <v>14909.148713562055</v>
      </c>
      <c r="L8" s="1">
        <f t="shared" si="1"/>
        <v>3085.3704034413349</v>
      </c>
      <c r="M8" s="1">
        <f t="shared" si="2"/>
        <v>1984801.1247381661</v>
      </c>
      <c r="N8" s="28"/>
    </row>
    <row r="9" spans="4:14" ht="15.75">
      <c r="D9" s="28"/>
      <c r="E9" s="35">
        <f t="shared" si="3"/>
        <v>6</v>
      </c>
      <c r="F9" s="1">
        <f t="shared" si="4"/>
        <v>17994.51911700339</v>
      </c>
      <c r="G9" s="1">
        <f>IF(E9="",0,IF(E9&lt;'New EMI Calculator'!$G$10,0,IF(E9&gt;'New EMI Calculator'!$G$10,E9-'New EMI Calculator'!$G$10+1,IF(M8&lt;EMI,0,IF(E9="",NA(),IF(OR(E9='New EMI Calculator'!$G$10),'New EMI Calculator'!$G$10-E9+1))))))</f>
        <v>0</v>
      </c>
      <c r="H9" s="1">
        <f t="shared" si="5"/>
        <v>0</v>
      </c>
      <c r="I9" s="1">
        <f>IF(E9="",0,IF(M8&lt;I8,M8,IF(E9="",NA(),IF(H9=1,I8*(1+'New EMI Calculator'!$G$11),IF(OR(E9='New EMI Calculator'!$G$10),EMI*(1+'New EMI Calculator'!$G$11),I8)))))</f>
        <v>17994.51911700339</v>
      </c>
      <c r="J9" s="1">
        <f t="shared" si="6"/>
        <v>0</v>
      </c>
      <c r="K9" s="1">
        <f t="shared" si="0"/>
        <v>14886.008435536247</v>
      </c>
      <c r="L9" s="1">
        <f t="shared" si="1"/>
        <v>3108.5106814671435</v>
      </c>
      <c r="M9" s="1">
        <f t="shared" si="2"/>
        <v>1981692.614056699</v>
      </c>
      <c r="N9" s="28"/>
    </row>
    <row r="10" spans="4:14" ht="15.75">
      <c r="D10" s="28"/>
      <c r="E10" s="35">
        <f t="shared" si="3"/>
        <v>7</v>
      </c>
      <c r="F10" s="1">
        <f t="shared" si="4"/>
        <v>17994.51911700339</v>
      </c>
      <c r="G10" s="1">
        <f>IF(E10="",0,IF(E10&lt;'New EMI Calculator'!$G$10,0,IF(E10&gt;'New EMI Calculator'!$G$10,E10-'New EMI Calculator'!$G$10+1,IF(M9&lt;EMI,0,IF(E10="",NA(),IF(OR(E10='New EMI Calculator'!$G$10),'New EMI Calculator'!$G$10-E10+1))))))</f>
        <v>0</v>
      </c>
      <c r="H10" s="1">
        <f t="shared" si="5"/>
        <v>0</v>
      </c>
      <c r="I10" s="1">
        <f>IF(E10="",0,IF(M9&lt;I9,M9,IF(E10="",NA(),IF(H10=1,I9*(1+'New EMI Calculator'!$G$11),IF(OR(E10='New EMI Calculator'!$G$10),EMI*(1+'New EMI Calculator'!$G$11),I9)))))</f>
        <v>17994.51911700339</v>
      </c>
      <c r="J10" s="1">
        <f t="shared" si="6"/>
        <v>0</v>
      </c>
      <c r="K10" s="1">
        <f t="shared" si="0"/>
        <v>14862.694605425242</v>
      </c>
      <c r="L10" s="1">
        <f t="shared" si="1"/>
        <v>3131.8245115781483</v>
      </c>
      <c r="M10" s="1">
        <f t="shared" si="2"/>
        <v>1978560.7895451209</v>
      </c>
      <c r="N10" s="28"/>
    </row>
    <row r="11" spans="4:14" ht="15.75">
      <c r="D11" s="28"/>
      <c r="E11" s="35">
        <f t="shared" si="3"/>
        <v>8</v>
      </c>
      <c r="F11" s="1">
        <f t="shared" si="4"/>
        <v>17994.51911700339</v>
      </c>
      <c r="G11" s="1">
        <f>IF(E11="",0,IF(E11&lt;'New EMI Calculator'!$G$10,0,IF(E11&gt;'New EMI Calculator'!$G$10,E11-'New EMI Calculator'!$G$10+1,IF(M10&lt;EMI,0,IF(E11="",NA(),IF(OR(E11='New EMI Calculator'!$G$10),'New EMI Calculator'!$G$10-E11+1))))))</f>
        <v>0</v>
      </c>
      <c r="H11" s="1">
        <f t="shared" si="5"/>
        <v>0</v>
      </c>
      <c r="I11" s="1">
        <f>IF(E11="",0,IF(M10&lt;I10,M10,IF(E11="",NA(),IF(H11=1,I10*(1+'New EMI Calculator'!$G$11),IF(OR(E11='New EMI Calculator'!$G$10),EMI*(1+'New EMI Calculator'!$G$11),I10)))))</f>
        <v>17994.51911700339</v>
      </c>
      <c r="J11" s="1">
        <f t="shared" si="6"/>
        <v>0</v>
      </c>
      <c r="K11" s="1">
        <f t="shared" si="0"/>
        <v>14839.205921588407</v>
      </c>
      <c r="L11" s="1">
        <f t="shared" si="1"/>
        <v>3155.3131954149831</v>
      </c>
      <c r="M11" s="1">
        <f t="shared" si="2"/>
        <v>1975405.4763497058</v>
      </c>
      <c r="N11" s="28"/>
    </row>
    <row r="12" spans="4:14" ht="15.75">
      <c r="D12" s="28"/>
      <c r="E12" s="35">
        <f t="shared" si="3"/>
        <v>9</v>
      </c>
      <c r="F12" s="1">
        <f t="shared" si="4"/>
        <v>17994.51911700339</v>
      </c>
      <c r="G12" s="1">
        <f>IF(E12="",0,IF(E12&lt;'New EMI Calculator'!$G$10,0,IF(E12&gt;'New EMI Calculator'!$G$10,E12-'New EMI Calculator'!$G$10+1,IF(M11&lt;EMI,0,IF(E12="",NA(),IF(OR(E12='New EMI Calculator'!$G$10),'New EMI Calculator'!$G$10-E12+1))))))</f>
        <v>0</v>
      </c>
      <c r="H12" s="1">
        <f t="shared" si="5"/>
        <v>0</v>
      </c>
      <c r="I12" s="1">
        <f>IF(E12="",0,IF(M11&lt;I11,M11,IF(E12="",NA(),IF(H12=1,I11*(1+'New EMI Calculator'!$G$11),IF(OR(E12='New EMI Calculator'!$G$10),EMI*(1+'New EMI Calculator'!$G$11),I11)))))</f>
        <v>17994.51911700339</v>
      </c>
      <c r="J12" s="1">
        <f t="shared" si="6"/>
        <v>0</v>
      </c>
      <c r="K12" s="1">
        <f t="shared" si="0"/>
        <v>14815.541072622793</v>
      </c>
      <c r="L12" s="1">
        <f t="shared" si="1"/>
        <v>3178.9780443805976</v>
      </c>
      <c r="M12" s="1">
        <f t="shared" si="2"/>
        <v>1972226.4983053252</v>
      </c>
      <c r="N12" s="28"/>
    </row>
    <row r="13" spans="4:14" ht="15.75">
      <c r="D13" s="28"/>
      <c r="E13" s="35">
        <f t="shared" si="3"/>
        <v>10</v>
      </c>
      <c r="F13" s="1">
        <f t="shared" si="4"/>
        <v>17994.51911700339</v>
      </c>
      <c r="G13" s="1">
        <f>IF(E13="",0,IF(E13&lt;'New EMI Calculator'!$G$10,0,IF(E13&gt;'New EMI Calculator'!$G$10,E13-'New EMI Calculator'!$G$10+1,IF(M12&lt;EMI,0,IF(E13="",NA(),IF(OR(E13='New EMI Calculator'!$G$10),'New EMI Calculator'!$G$10-E13+1))))))</f>
        <v>0</v>
      </c>
      <c r="H13" s="1">
        <f t="shared" si="5"/>
        <v>0</v>
      </c>
      <c r="I13" s="1">
        <f>IF(E13="",0,IF(M12&lt;I12,M12,IF(E13="",NA(),IF(H13=1,I12*(1+'New EMI Calculator'!$G$11),IF(OR(E13='New EMI Calculator'!$G$10),EMI*(1+'New EMI Calculator'!$G$11),I12)))))</f>
        <v>17994.51911700339</v>
      </c>
      <c r="J13" s="1">
        <f t="shared" si="6"/>
        <v>0</v>
      </c>
      <c r="K13" s="1">
        <f t="shared" si="0"/>
        <v>14791.698737289938</v>
      </c>
      <c r="L13" s="1">
        <f t="shared" si="1"/>
        <v>3202.820379713452</v>
      </c>
      <c r="M13" s="1">
        <f t="shared" si="2"/>
        <v>1969023.6779256116</v>
      </c>
      <c r="N13" s="28"/>
    </row>
    <row r="14" spans="4:14" ht="15.75">
      <c r="D14" s="28"/>
      <c r="E14" s="35">
        <f t="shared" si="3"/>
        <v>11</v>
      </c>
      <c r="F14" s="1">
        <f t="shared" si="4"/>
        <v>17994.51911700339</v>
      </c>
      <c r="G14" s="1">
        <f>IF(E14="",0,IF(E14&lt;'New EMI Calculator'!$G$10,0,IF(E14&gt;'New EMI Calculator'!$G$10,E14-'New EMI Calculator'!$G$10+1,IF(M13&lt;EMI,0,IF(E14="",NA(),IF(OR(E14='New EMI Calculator'!$G$10),'New EMI Calculator'!$G$10-E14+1))))))</f>
        <v>0</v>
      </c>
      <c r="H14" s="1">
        <f t="shared" si="5"/>
        <v>0</v>
      </c>
      <c r="I14" s="1">
        <f>IF(E14="",0,IF(M13&lt;I13,M13,IF(E14="",NA(),IF(H14=1,I13*(1+'New EMI Calculator'!$G$11),IF(OR(E14='New EMI Calculator'!$G$10),EMI*(1+'New EMI Calculator'!$G$11),I13)))))</f>
        <v>17994.51911700339</v>
      </c>
      <c r="J14" s="1">
        <f t="shared" si="6"/>
        <v>0</v>
      </c>
      <c r="K14" s="1">
        <f t="shared" si="0"/>
        <v>14767.677584442086</v>
      </c>
      <c r="L14" s="1">
        <f t="shared" si="1"/>
        <v>3226.8415325613041</v>
      </c>
      <c r="M14" s="1">
        <f t="shared" si="2"/>
        <v>1965796.8363930504</v>
      </c>
      <c r="N14" s="28"/>
    </row>
    <row r="15" spans="4:14" ht="15.75">
      <c r="D15" s="28"/>
      <c r="E15" s="35">
        <f t="shared" si="3"/>
        <v>12</v>
      </c>
      <c r="F15" s="1">
        <f t="shared" si="4"/>
        <v>17994.51911700339</v>
      </c>
      <c r="G15" s="1">
        <f>IF(E15="",0,IF(E15&lt;'New EMI Calculator'!$G$10,0,IF(E15&gt;'New EMI Calculator'!$G$10,E15-'New EMI Calculator'!$G$10+1,IF(M14&lt;EMI,0,IF(E15="",NA(),IF(OR(E15='New EMI Calculator'!$G$10),'New EMI Calculator'!$G$10-E15+1))))))</f>
        <v>0</v>
      </c>
      <c r="H15" s="1">
        <f t="shared" si="5"/>
        <v>0</v>
      </c>
      <c r="I15" s="1">
        <f>IF(E15="",0,IF(M14&lt;I14,M14,IF(E15="",NA(),IF(H15=1,I14*(1+'New EMI Calculator'!$G$11),IF(OR(E15='New EMI Calculator'!$G$10),EMI*(1+'New EMI Calculator'!$G$11),I14)))))</f>
        <v>17994.51911700339</v>
      </c>
      <c r="J15" s="1">
        <f t="shared" si="6"/>
        <v>0</v>
      </c>
      <c r="K15" s="1">
        <f t="shared" si="0"/>
        <v>14743.476272947877</v>
      </c>
      <c r="L15" s="1">
        <f t="shared" si="1"/>
        <v>3251.0428440555133</v>
      </c>
      <c r="M15" s="1">
        <f t="shared" si="2"/>
        <v>1962545.7935489949</v>
      </c>
      <c r="N15" s="28"/>
    </row>
    <row r="16" spans="4:14" ht="15.75">
      <c r="D16" s="28"/>
      <c r="E16" s="35">
        <f t="shared" si="3"/>
        <v>13</v>
      </c>
      <c r="F16" s="1">
        <f t="shared" si="4"/>
        <v>17994.51911700339</v>
      </c>
      <c r="G16" s="1">
        <f>IF(E16="",0,IF(E16&lt;'New EMI Calculator'!$G$10,0,IF(E16&gt;'New EMI Calculator'!$G$10,E16-'New EMI Calculator'!$G$10+1,IF(M15&lt;EMI,0,IF(E16="",NA(),IF(OR(E16='New EMI Calculator'!$G$10),'New EMI Calculator'!$G$10-E16+1))))))</f>
        <v>0</v>
      </c>
      <c r="H16" s="1">
        <f t="shared" si="5"/>
        <v>0</v>
      </c>
      <c r="I16" s="1">
        <f>IF(E16="",0,IF(M15&lt;I15,M15,IF(E16="",NA(),IF(H16=1,I15*(1+'New EMI Calculator'!$G$11),IF(OR(E16='New EMI Calculator'!$G$10),EMI*(1+'New EMI Calculator'!$G$11),I15)))))</f>
        <v>17994.51911700339</v>
      </c>
      <c r="J16" s="1">
        <f t="shared" si="6"/>
        <v>0</v>
      </c>
      <c r="K16" s="1">
        <f t="shared" si="0"/>
        <v>14719.09345161746</v>
      </c>
      <c r="L16" s="1">
        <f t="shared" si="1"/>
        <v>3275.4256653859302</v>
      </c>
      <c r="M16" s="1">
        <f t="shared" si="2"/>
        <v>1959270.3678836089</v>
      </c>
      <c r="N16" s="28"/>
    </row>
    <row r="17" spans="4:14" ht="15.75">
      <c r="D17" s="28"/>
      <c r="E17" s="35">
        <f t="shared" si="3"/>
        <v>14</v>
      </c>
      <c r="F17" s="1">
        <f t="shared" si="4"/>
        <v>17994.51911700339</v>
      </c>
      <c r="G17" s="1">
        <f>IF(E17="",0,IF(E17&lt;'New EMI Calculator'!$G$10,0,IF(E17&gt;'New EMI Calculator'!$G$10,E17-'New EMI Calculator'!$G$10+1,IF(M16&lt;EMI,0,IF(E17="",NA(),IF(OR(E17='New EMI Calculator'!$G$10),'New EMI Calculator'!$G$10-E17+1))))))</f>
        <v>0</v>
      </c>
      <c r="H17" s="1">
        <f t="shared" si="5"/>
        <v>0</v>
      </c>
      <c r="I17" s="1">
        <f>IF(E17="",0,IF(M16&lt;I16,M16,IF(E17="",NA(),IF(H17=1,I16*(1+'New EMI Calculator'!$G$11),IF(OR(E17='New EMI Calculator'!$G$10),EMI*(1+'New EMI Calculator'!$G$11),I16)))))</f>
        <v>17994.51911700339</v>
      </c>
      <c r="J17" s="1">
        <f t="shared" si="6"/>
        <v>0</v>
      </c>
      <c r="K17" s="1">
        <f t="shared" si="0"/>
        <v>14694.527759127066</v>
      </c>
      <c r="L17" s="1">
        <f t="shared" si="1"/>
        <v>3299.9913578763244</v>
      </c>
      <c r="M17" s="1">
        <f t="shared" si="2"/>
        <v>1955970.3765257327</v>
      </c>
      <c r="N17" s="28"/>
    </row>
    <row r="18" spans="4:14" ht="15.75">
      <c r="D18" s="28"/>
      <c r="E18" s="35">
        <f t="shared" si="3"/>
        <v>15</v>
      </c>
      <c r="F18" s="1">
        <f t="shared" si="4"/>
        <v>17994.51911700339</v>
      </c>
      <c r="G18" s="1">
        <f>IF(E18="",0,IF(E18&lt;'New EMI Calculator'!$G$10,0,IF(E18&gt;'New EMI Calculator'!$G$10,E18-'New EMI Calculator'!$G$10+1,IF(M17&lt;EMI,0,IF(E18="",NA(),IF(OR(E18='New EMI Calculator'!$G$10),'New EMI Calculator'!$G$10-E18+1))))))</f>
        <v>0</v>
      </c>
      <c r="H18" s="1">
        <f>MOD(G18,12)</f>
        <v>0</v>
      </c>
      <c r="I18" s="1">
        <f>IF(E18="",0,IF(M17&lt;I17,M17,IF(E18="",NA(),IF(H18=1,I17*(1+'New EMI Calculator'!$G$11),IF(OR(E18='New EMI Calculator'!$G$10),EMI*(1+'New EMI Calculator'!$G$11),I17)))))</f>
        <v>17994.51911700339</v>
      </c>
      <c r="J18" s="1">
        <f t="shared" si="6"/>
        <v>0</v>
      </c>
      <c r="K18" s="1">
        <f t="shared" si="0"/>
        <v>14669.777823942995</v>
      </c>
      <c r="L18" s="1">
        <f t="shared" si="1"/>
        <v>3324.741293060395</v>
      </c>
      <c r="M18" s="1">
        <f t="shared" si="2"/>
        <v>1952645.6352326723</v>
      </c>
      <c r="N18" s="28"/>
    </row>
    <row r="19" spans="4:14" ht="15.75">
      <c r="D19" s="28"/>
      <c r="E19" s="35">
        <f t="shared" si="3"/>
        <v>16</v>
      </c>
      <c r="F19" s="1">
        <f t="shared" si="4"/>
        <v>17994.51911700339</v>
      </c>
      <c r="G19" s="1">
        <f>IF(E19="",0,IF(E19&lt;'New EMI Calculator'!$G$10,0,IF(E19&gt;'New EMI Calculator'!$G$10,E19-'New EMI Calculator'!$G$10+1,IF(M18&lt;EMI,0,IF(E19="",NA(),IF(OR(E19='New EMI Calculator'!$G$10),'New EMI Calculator'!$G$10-E19+1))))))</f>
        <v>0</v>
      </c>
      <c r="H19" s="1">
        <f t="shared" si="5"/>
        <v>0</v>
      </c>
      <c r="I19" s="1">
        <f>IF(E19="",0,IF(M18&lt;I18,M18,IF(E19="",NA(),IF(H19=1,I18*(1+'New EMI Calculator'!$G$11),IF(OR(E19='New EMI Calculator'!$G$10),EMI*(1+'New EMI Calculator'!$G$11),I18)))))</f>
        <v>17994.51911700339</v>
      </c>
      <c r="J19" s="1">
        <f t="shared" si="6"/>
        <v>0</v>
      </c>
      <c r="K19" s="1">
        <f t="shared" si="0"/>
        <v>14644.84226424504</v>
      </c>
      <c r="L19" s="1">
        <f t="shared" si="1"/>
        <v>3349.6768527583499</v>
      </c>
      <c r="M19" s="1">
        <f t="shared" si="2"/>
        <v>1949295.9583799141</v>
      </c>
      <c r="N19" s="28"/>
    </row>
    <row r="20" spans="4:14" ht="15.75">
      <c r="D20" s="28"/>
      <c r="E20" s="35">
        <f t="shared" si="3"/>
        <v>17</v>
      </c>
      <c r="F20" s="1">
        <f t="shared" si="4"/>
        <v>17994.51911700339</v>
      </c>
      <c r="G20" s="1">
        <f>IF(E20="",0,IF(E20&lt;'New EMI Calculator'!$G$10,0,IF(E20&gt;'New EMI Calculator'!$G$10,E20-'New EMI Calculator'!$G$10+1,IF(M19&lt;EMI,0,IF(E20="",NA(),IF(OR(E20='New EMI Calculator'!$G$10),'New EMI Calculator'!$G$10-E20+1))))))</f>
        <v>0</v>
      </c>
      <c r="H20" s="1">
        <f t="shared" si="5"/>
        <v>0</v>
      </c>
      <c r="I20" s="1">
        <f>IF(E20="",0,IF(M19&lt;I19,M19,IF(E20="",NA(),IF(H20=1,I19*(1+'New EMI Calculator'!$G$11),IF(OR(E20='New EMI Calculator'!$G$10),EMI*(1+'New EMI Calculator'!$G$11),I19)))))</f>
        <v>17994.51911700339</v>
      </c>
      <c r="J20" s="1">
        <f t="shared" si="6"/>
        <v>0</v>
      </c>
      <c r="K20" s="1">
        <f t="shared" si="0"/>
        <v>14619.719687849356</v>
      </c>
      <c r="L20" s="1">
        <f t="shared" si="1"/>
        <v>3374.7994291540344</v>
      </c>
      <c r="M20" s="1">
        <f t="shared" si="2"/>
        <v>1945921.15895076</v>
      </c>
      <c r="N20" s="28"/>
    </row>
    <row r="21" spans="4:14" ht="15.75">
      <c r="D21" s="28"/>
      <c r="E21" s="35">
        <f t="shared" si="3"/>
        <v>18</v>
      </c>
      <c r="F21" s="1">
        <f t="shared" si="4"/>
        <v>17994.51911700339</v>
      </c>
      <c r="G21" s="1">
        <f>IF(E21="",0,IF(E21&lt;'New EMI Calculator'!$G$10,0,IF(E21&gt;'New EMI Calculator'!$G$10,E21-'New EMI Calculator'!$G$10+1,IF(M20&lt;EMI,0,IF(E21="",NA(),IF(OR(E21='New EMI Calculator'!$G$10),'New EMI Calculator'!$G$10-E21+1))))))</f>
        <v>0</v>
      </c>
      <c r="H21" s="1">
        <f t="shared" si="5"/>
        <v>0</v>
      </c>
      <c r="I21" s="1">
        <f>IF(E21="",0,IF(M20&lt;I20,M20,IF(E21="",NA(),IF(H21=1,I20*(1+'New EMI Calculator'!$G$11),IF(OR(E21='New EMI Calculator'!$G$10),EMI*(1+'New EMI Calculator'!$G$11),I20)))))</f>
        <v>17994.51911700339</v>
      </c>
      <c r="J21" s="1">
        <f t="shared" si="6"/>
        <v>0</v>
      </c>
      <c r="K21" s="1">
        <f t="shared" si="0"/>
        <v>14594.408692130701</v>
      </c>
      <c r="L21" s="1">
        <f t="shared" si="1"/>
        <v>3400.1104248726897</v>
      </c>
      <c r="M21" s="1">
        <f t="shared" si="2"/>
        <v>1942521.0485258873</v>
      </c>
      <c r="N21" s="28"/>
    </row>
    <row r="22" spans="4:14" ht="15.75">
      <c r="D22" s="28"/>
      <c r="E22" s="35">
        <f t="shared" si="3"/>
        <v>19</v>
      </c>
      <c r="F22" s="1">
        <f t="shared" si="4"/>
        <v>17994.51911700339</v>
      </c>
      <c r="G22" s="1">
        <f>IF(E22="",0,IF(E22&lt;'New EMI Calculator'!$G$10,0,IF(E22&gt;'New EMI Calculator'!$G$10,E22-'New EMI Calculator'!$G$10+1,IF(M21&lt;EMI,0,IF(E22="",NA(),IF(OR(E22='New EMI Calculator'!$G$10),'New EMI Calculator'!$G$10-E22+1))))))</f>
        <v>0</v>
      </c>
      <c r="H22" s="1">
        <f t="shared" si="5"/>
        <v>0</v>
      </c>
      <c r="I22" s="1">
        <f>IF(E22="",0,IF(M21&lt;I21,M21,IF(E22="",NA(),IF(H22=1,I21*(1+'New EMI Calculator'!$G$11),IF(OR(E22='New EMI Calculator'!$G$10),EMI*(1+'New EMI Calculator'!$G$11),I21)))))</f>
        <v>17994.51911700339</v>
      </c>
      <c r="J22" s="1">
        <f t="shared" si="6"/>
        <v>0</v>
      </c>
      <c r="K22" s="1">
        <f t="shared" si="0"/>
        <v>14568.907863944156</v>
      </c>
      <c r="L22" s="1">
        <f t="shared" si="1"/>
        <v>3425.6112530592345</v>
      </c>
      <c r="M22" s="1">
        <f t="shared" si="2"/>
        <v>1939095.4372728281</v>
      </c>
      <c r="N22" s="28"/>
    </row>
    <row r="23" spans="4:14" ht="15.75">
      <c r="D23" s="28"/>
      <c r="E23" s="35">
        <f t="shared" si="3"/>
        <v>20</v>
      </c>
      <c r="F23" s="1">
        <f t="shared" si="4"/>
        <v>17994.51911700339</v>
      </c>
      <c r="G23" s="1">
        <f>IF(E23="",0,IF(E23&lt;'New EMI Calculator'!$G$10,0,IF(E23&gt;'New EMI Calculator'!$G$10,E23-'New EMI Calculator'!$G$10+1,IF(M22&lt;EMI,0,IF(E23="",NA(),IF(OR(E23='New EMI Calculator'!$G$10),'New EMI Calculator'!$G$10-E23+1))))))</f>
        <v>0</v>
      </c>
      <c r="H23" s="1">
        <f t="shared" si="5"/>
        <v>0</v>
      </c>
      <c r="I23" s="1">
        <f>IF(E23="",0,IF(M22&lt;I22,M22,IF(E23="",NA(),IF(H23=1,I22*(1+'New EMI Calculator'!$G$11),IF(OR(E23='New EMI Calculator'!$G$10),EMI*(1+'New EMI Calculator'!$G$11),I22)))))</f>
        <v>17994.51911700339</v>
      </c>
      <c r="J23" s="1">
        <f t="shared" si="6"/>
        <v>0</v>
      </c>
      <c r="K23" s="1">
        <f t="shared" si="0"/>
        <v>14543.21577954621</v>
      </c>
      <c r="L23" s="1">
        <f t="shared" si="1"/>
        <v>3451.3033374571805</v>
      </c>
      <c r="M23" s="1">
        <f t="shared" si="2"/>
        <v>1935644.1339353709</v>
      </c>
      <c r="N23" s="28"/>
    </row>
    <row r="24" spans="4:14" ht="15.75">
      <c r="D24" s="28"/>
      <c r="E24" s="35">
        <f t="shared" si="3"/>
        <v>21</v>
      </c>
      <c r="F24" s="1">
        <f t="shared" si="4"/>
        <v>17994.51911700339</v>
      </c>
      <c r="G24" s="1">
        <f>IF(E24="",0,IF(E24&lt;'New EMI Calculator'!$G$10,0,IF(E24&gt;'New EMI Calculator'!$G$10,E24-'New EMI Calculator'!$G$10+1,IF(M23&lt;EMI,0,IF(E24="",NA(),IF(OR(E24='New EMI Calculator'!$G$10),'New EMI Calculator'!$G$10-E24+1))))))</f>
        <v>0</v>
      </c>
      <c r="H24" s="1">
        <f t="shared" si="5"/>
        <v>0</v>
      </c>
      <c r="I24" s="1">
        <f>IF(E24="",0,IF(M23&lt;I23,M23,IF(E24="",NA(),IF(H24=1,I23*(1+'New EMI Calculator'!$G$11),IF(OR(E24='New EMI Calculator'!$G$10),EMI*(1+'New EMI Calculator'!$G$11),I23)))))</f>
        <v>17994.51911700339</v>
      </c>
      <c r="J24" s="1">
        <f t="shared" si="6"/>
        <v>0</v>
      </c>
      <c r="K24" s="1">
        <f t="shared" si="0"/>
        <v>14517.331004515281</v>
      </c>
      <c r="L24" s="1">
        <f t="shared" si="1"/>
        <v>3477.1881124881093</v>
      </c>
      <c r="M24" s="1">
        <f t="shared" si="2"/>
        <v>1932166.9458228829</v>
      </c>
      <c r="N24" s="28"/>
    </row>
    <row r="25" spans="4:14" ht="15.75">
      <c r="D25" s="28"/>
      <c r="E25" s="35">
        <f t="shared" si="3"/>
        <v>22</v>
      </c>
      <c r="F25" s="1">
        <f t="shared" si="4"/>
        <v>17994.51911700339</v>
      </c>
      <c r="G25" s="1">
        <f>IF(E25="",0,IF(E25&lt;'New EMI Calculator'!$G$10,0,IF(E25&gt;'New EMI Calculator'!$G$10,E25-'New EMI Calculator'!$G$10+1,IF(M24&lt;EMI,0,IF(E25="",NA(),IF(OR(E25='New EMI Calculator'!$G$10),'New EMI Calculator'!$G$10-E25+1))))))</f>
        <v>0</v>
      </c>
      <c r="H25" s="1">
        <f t="shared" si="5"/>
        <v>0</v>
      </c>
      <c r="I25" s="1">
        <f>IF(E25="",0,IF(M24&lt;I24,M24,IF(E25="",NA(),IF(H25=1,I24*(1+'New EMI Calculator'!$G$11),IF(OR(E25='New EMI Calculator'!$G$10),EMI*(1+'New EMI Calculator'!$G$11),I24)))))</f>
        <v>17994.51911700339</v>
      </c>
      <c r="J25" s="1">
        <f t="shared" si="6"/>
        <v>0</v>
      </c>
      <c r="K25" s="1">
        <f t="shared" si="0"/>
        <v>14491.252093671623</v>
      </c>
      <c r="L25" s="1">
        <f t="shared" si="1"/>
        <v>3503.2670233317676</v>
      </c>
      <c r="M25" s="1">
        <f t="shared" si="2"/>
        <v>1928663.6787995512</v>
      </c>
      <c r="N25" s="28"/>
    </row>
    <row r="26" spans="4:14" ht="15.75">
      <c r="D26" s="28"/>
      <c r="E26" s="35">
        <f t="shared" si="3"/>
        <v>23</v>
      </c>
      <c r="F26" s="1">
        <f t="shared" si="4"/>
        <v>17994.51911700339</v>
      </c>
      <c r="G26" s="1">
        <f>IF(E26="",0,IF(E26&lt;'New EMI Calculator'!$G$10,0,IF(E26&gt;'New EMI Calculator'!$G$10,E26-'New EMI Calculator'!$G$10+1,IF(M25&lt;EMI,0,IF(E26="",NA(),IF(OR(E26='New EMI Calculator'!$G$10),'New EMI Calculator'!$G$10-E26+1))))))</f>
        <v>0</v>
      </c>
      <c r="H26" s="1">
        <f t="shared" si="5"/>
        <v>0</v>
      </c>
      <c r="I26" s="1">
        <f>IF(E26="",0,IF(M25&lt;I25,M25,IF(E26="",NA(),IF(H26=1,I25*(1+'New EMI Calculator'!$G$11),IF(OR(E26='New EMI Calculator'!$G$10),EMI*(1+'New EMI Calculator'!$G$11),I25)))))</f>
        <v>17994.51911700339</v>
      </c>
      <c r="J26" s="1">
        <f t="shared" si="6"/>
        <v>0</v>
      </c>
      <c r="K26" s="1">
        <f t="shared" si="0"/>
        <v>14464.977590996634</v>
      </c>
      <c r="L26" s="1">
        <f t="shared" si="1"/>
        <v>3529.5415260067566</v>
      </c>
      <c r="M26" s="1">
        <f t="shared" si="2"/>
        <v>1925134.1372735444</v>
      </c>
      <c r="N26" s="28"/>
    </row>
    <row r="27" spans="4:14" ht="15.75">
      <c r="D27" s="28"/>
      <c r="E27" s="35">
        <f t="shared" si="3"/>
        <v>24</v>
      </c>
      <c r="F27" s="1">
        <f t="shared" si="4"/>
        <v>17994.51911700339</v>
      </c>
      <c r="G27" s="1">
        <f>IF(E27="",0,IF(E27&lt;'New EMI Calculator'!$G$10,0,IF(E27&gt;'New EMI Calculator'!$G$10,E27-'New EMI Calculator'!$G$10+1,IF(M26&lt;EMI,0,IF(E27="",NA(),IF(OR(E27='New EMI Calculator'!$G$10),'New EMI Calculator'!$G$10-E27+1))))))</f>
        <v>1</v>
      </c>
      <c r="H27" s="1">
        <f t="shared" si="5"/>
        <v>1</v>
      </c>
      <c r="I27" s="1">
        <f>IF(E27="",0,IF(M26&lt;I26,M26,IF(E27="",NA(),IF(H27=1,I26*(1+'New EMI Calculator'!$G$11),IF(OR(E27='New EMI Calculator'!$G$10),EMI*(1+'New EMI Calculator'!$G$11),I26)))))</f>
        <v>18894.245072853562</v>
      </c>
      <c r="J27" s="1">
        <f t="shared" si="6"/>
        <v>899.72595585017189</v>
      </c>
      <c r="K27" s="1">
        <f t="shared" si="0"/>
        <v>14438.506029551581</v>
      </c>
      <c r="L27" s="1">
        <f t="shared" si="1"/>
        <v>4455.7390433019809</v>
      </c>
      <c r="M27" s="1">
        <f t="shared" si="2"/>
        <v>1920678.3982302425</v>
      </c>
      <c r="N27" s="28"/>
    </row>
    <row r="28" spans="4:14" ht="15.75">
      <c r="D28" s="28"/>
      <c r="E28" s="35">
        <f t="shared" si="3"/>
        <v>25</v>
      </c>
      <c r="F28" s="1">
        <f t="shared" si="4"/>
        <v>17994.51911700339</v>
      </c>
      <c r="G28" s="1">
        <f>IF(E28="",0,IF(E28&lt;'New EMI Calculator'!$G$10,0,IF(E28&gt;'New EMI Calculator'!$G$10,E28-'New EMI Calculator'!$G$10+1,IF(M27&lt;EMI,0,IF(E28="",NA(),IF(OR(E28='New EMI Calculator'!$G$10),'New EMI Calculator'!$G$10-E28+1))))))</f>
        <v>2</v>
      </c>
      <c r="H28" s="1">
        <f t="shared" si="5"/>
        <v>2</v>
      </c>
      <c r="I28" s="1">
        <f>IF(E28="",0,IF(M27&lt;I27,M27,IF(E28="",NA(),IF(H28=1,I27*(1+'New EMI Calculator'!$G$11),IF(OR(E28='New EMI Calculator'!$G$10),EMI*(1+'New EMI Calculator'!$G$11),I27)))))</f>
        <v>18894.245072853562</v>
      </c>
      <c r="J28" s="1">
        <f t="shared" si="6"/>
        <v>899.72595585017189</v>
      </c>
      <c r="K28" s="1">
        <f t="shared" si="0"/>
        <v>14405.087986726818</v>
      </c>
      <c r="L28" s="1">
        <f t="shared" si="1"/>
        <v>4489.1570861267446</v>
      </c>
      <c r="M28" s="1">
        <f t="shared" si="2"/>
        <v>1916189.2411441158</v>
      </c>
      <c r="N28" s="28"/>
    </row>
    <row r="29" spans="4:14" ht="15.75">
      <c r="D29" s="28"/>
      <c r="E29" s="35">
        <f t="shared" si="3"/>
        <v>26</v>
      </c>
      <c r="F29" s="1">
        <f t="shared" si="4"/>
        <v>17994.51911700339</v>
      </c>
      <c r="G29" s="1">
        <f>IF(E29="",0,IF(E29&lt;'New EMI Calculator'!$G$10,0,IF(E29&gt;'New EMI Calculator'!$G$10,E29-'New EMI Calculator'!$G$10+1,IF(M28&lt;EMI,0,IF(E29="",NA(),IF(OR(E29='New EMI Calculator'!$G$10),'New EMI Calculator'!$G$10-E29+1))))))</f>
        <v>3</v>
      </c>
      <c r="H29" s="1">
        <f t="shared" si="5"/>
        <v>3</v>
      </c>
      <c r="I29" s="1">
        <f>IF(E29="",0,IF(M28&lt;I28,M28,IF(E29="",NA(),IF(H29=1,I28*(1+'New EMI Calculator'!$G$11),IF(OR(E29='New EMI Calculator'!$G$10),EMI*(1+'New EMI Calculator'!$G$11),I28)))))</f>
        <v>18894.245072853562</v>
      </c>
      <c r="J29" s="1">
        <f t="shared" si="6"/>
        <v>899.72595585017189</v>
      </c>
      <c r="K29" s="1">
        <f t="shared" si="0"/>
        <v>14371.419308580867</v>
      </c>
      <c r="L29" s="1">
        <f t="shared" si="1"/>
        <v>4522.8257642726949</v>
      </c>
      <c r="M29" s="1">
        <f t="shared" si="2"/>
        <v>1911666.4153798432</v>
      </c>
      <c r="N29" s="28"/>
    </row>
    <row r="30" spans="4:14" ht="15.75">
      <c r="D30" s="28"/>
      <c r="E30" s="35">
        <f t="shared" si="3"/>
        <v>27</v>
      </c>
      <c r="F30" s="1">
        <f t="shared" si="4"/>
        <v>17994.51911700339</v>
      </c>
      <c r="G30" s="1">
        <f>IF(E30="",0,IF(E30&lt;'New EMI Calculator'!$G$10,0,IF(E30&gt;'New EMI Calculator'!$G$10,E30-'New EMI Calculator'!$G$10+1,IF(M29&lt;EMI,0,IF(E30="",NA(),IF(OR(E30='New EMI Calculator'!$G$10),'New EMI Calculator'!$G$10-E30+1))))))</f>
        <v>4</v>
      </c>
      <c r="H30" s="1">
        <f t="shared" si="5"/>
        <v>4</v>
      </c>
      <c r="I30" s="1">
        <f>IF(E30="",0,IF(M29&lt;I29,M29,IF(E30="",NA(),IF(H30=1,I29*(1+'New EMI Calculator'!$G$11),IF(OR(E30='New EMI Calculator'!$G$10),EMI*(1+'New EMI Calculator'!$G$11),I29)))))</f>
        <v>18894.245072853562</v>
      </c>
      <c r="J30" s="1">
        <f t="shared" si="6"/>
        <v>899.72595585017189</v>
      </c>
      <c r="K30" s="1">
        <f t="shared" si="0"/>
        <v>14337.498115348824</v>
      </c>
      <c r="L30" s="1">
        <f t="shared" si="1"/>
        <v>4556.746957504738</v>
      </c>
      <c r="M30" s="1">
        <f t="shared" si="2"/>
        <v>1907109.6684223386</v>
      </c>
      <c r="N30" s="28"/>
    </row>
    <row r="31" spans="4:14" ht="15.75">
      <c r="D31" s="28"/>
      <c r="E31" s="35">
        <f t="shared" si="3"/>
        <v>28</v>
      </c>
      <c r="F31" s="1">
        <f t="shared" si="4"/>
        <v>17994.51911700339</v>
      </c>
      <c r="G31" s="1">
        <f>IF(E31="",0,IF(E31&lt;'New EMI Calculator'!$G$10,0,IF(E31&gt;'New EMI Calculator'!$G$10,E31-'New EMI Calculator'!$G$10+1,IF(M30&lt;EMI,0,IF(E31="",NA(),IF(OR(E31='New EMI Calculator'!$G$10),'New EMI Calculator'!$G$10-E31+1))))))</f>
        <v>5</v>
      </c>
      <c r="H31" s="1">
        <f t="shared" si="5"/>
        <v>5</v>
      </c>
      <c r="I31" s="1">
        <f>IF(E31="",0,IF(M30&lt;I30,M30,IF(E31="",NA(),IF(H31=1,I30*(1+'New EMI Calculator'!$G$11),IF(OR(E31='New EMI Calculator'!$G$10),EMI*(1+'New EMI Calculator'!$G$11),I30)))))</f>
        <v>18894.245072853562</v>
      </c>
      <c r="J31" s="1">
        <f t="shared" si="6"/>
        <v>899.72595585017189</v>
      </c>
      <c r="K31" s="1">
        <f t="shared" si="0"/>
        <v>14303.322513167537</v>
      </c>
      <c r="L31" s="1">
        <f t="shared" si="1"/>
        <v>4590.9225596860251</v>
      </c>
      <c r="M31" s="1">
        <f t="shared" si="2"/>
        <v>1902518.7458626525</v>
      </c>
      <c r="N31" s="28"/>
    </row>
    <row r="32" spans="4:14" ht="15.75">
      <c r="D32" s="28"/>
      <c r="E32" s="35">
        <f t="shared" si="3"/>
        <v>29</v>
      </c>
      <c r="F32" s="1">
        <f t="shared" si="4"/>
        <v>17994.51911700339</v>
      </c>
      <c r="G32" s="1">
        <f>IF(E32="",0,IF(E32&lt;'New EMI Calculator'!$G$10,0,IF(E32&gt;'New EMI Calculator'!$G$10,E32-'New EMI Calculator'!$G$10+1,IF(M31&lt;EMI,0,IF(E32="",NA(),IF(OR(E32='New EMI Calculator'!$G$10),'New EMI Calculator'!$G$10-E32+1))))))</f>
        <v>6</v>
      </c>
      <c r="H32" s="1">
        <f t="shared" si="5"/>
        <v>6</v>
      </c>
      <c r="I32" s="1">
        <f>IF(E32="",0,IF(M31&lt;I31,M31,IF(E32="",NA(),IF(H32=1,I31*(1+'New EMI Calculator'!$G$11),IF(OR(E32='New EMI Calculator'!$G$10),EMI*(1+'New EMI Calculator'!$G$11),I31)))))</f>
        <v>18894.245072853562</v>
      </c>
      <c r="J32" s="1">
        <f t="shared" si="6"/>
        <v>899.72595585017189</v>
      </c>
      <c r="K32" s="1">
        <f t="shared" si="0"/>
        <v>14268.890593969894</v>
      </c>
      <c r="L32" s="1">
        <f t="shared" si="1"/>
        <v>4625.354478883668</v>
      </c>
      <c r="M32" s="1">
        <f t="shared" si="2"/>
        <v>1897893.391383769</v>
      </c>
      <c r="N32" s="28"/>
    </row>
    <row r="33" spans="4:14" ht="15.75">
      <c r="D33" s="28"/>
      <c r="E33" s="35">
        <f t="shared" si="3"/>
        <v>30</v>
      </c>
      <c r="F33" s="1">
        <f t="shared" si="4"/>
        <v>17994.51911700339</v>
      </c>
      <c r="G33" s="1">
        <f>IF(E33="",0,IF(E33&lt;'New EMI Calculator'!$G$10,0,IF(E33&gt;'New EMI Calculator'!$G$10,E33-'New EMI Calculator'!$G$10+1,IF(M32&lt;EMI,0,IF(E33="",NA(),IF(OR(E33='New EMI Calculator'!$G$10),'New EMI Calculator'!$G$10-E33+1))))))</f>
        <v>7</v>
      </c>
      <c r="H33" s="1">
        <f t="shared" si="5"/>
        <v>7</v>
      </c>
      <c r="I33" s="1">
        <f>IF(E33="",0,IF(M32&lt;I32,M32,IF(E33="",NA(),IF(H33=1,I32*(1+'New EMI Calculator'!$G$11),IF(OR(E33='New EMI Calculator'!$G$10),EMI*(1+'New EMI Calculator'!$G$11),I32)))))</f>
        <v>18894.245072853562</v>
      </c>
      <c r="J33" s="1">
        <f t="shared" si="6"/>
        <v>899.72595585017189</v>
      </c>
      <c r="K33" s="1">
        <f t="shared" si="0"/>
        <v>14234.200435378267</v>
      </c>
      <c r="L33" s="1">
        <f t="shared" si="1"/>
        <v>4660.0446374752955</v>
      </c>
      <c r="M33" s="1">
        <f t="shared" si="2"/>
        <v>1893233.3467462936</v>
      </c>
      <c r="N33" s="28"/>
    </row>
    <row r="34" spans="4:14" ht="15.75">
      <c r="D34" s="28"/>
      <c r="E34" s="35">
        <f t="shared" si="3"/>
        <v>31</v>
      </c>
      <c r="F34" s="1">
        <f t="shared" si="4"/>
        <v>17994.51911700339</v>
      </c>
      <c r="G34" s="1">
        <f>IF(E34="",0,IF(E34&lt;'New EMI Calculator'!$G$10,0,IF(E34&gt;'New EMI Calculator'!$G$10,E34-'New EMI Calculator'!$G$10+1,IF(M33&lt;EMI,0,IF(E34="",NA(),IF(OR(E34='New EMI Calculator'!$G$10),'New EMI Calculator'!$G$10-E34+1))))))</f>
        <v>8</v>
      </c>
      <c r="H34" s="1">
        <f t="shared" si="5"/>
        <v>8</v>
      </c>
      <c r="I34" s="1">
        <f>IF(E34="",0,IF(M33&lt;I33,M33,IF(E34="",NA(),IF(H34=1,I33*(1+'New EMI Calculator'!$G$11),IF(OR(E34='New EMI Calculator'!$G$10),EMI*(1+'New EMI Calculator'!$G$11),I33)))))</f>
        <v>18894.245072853562</v>
      </c>
      <c r="J34" s="1">
        <f t="shared" si="6"/>
        <v>899.72595585017189</v>
      </c>
      <c r="K34" s="1">
        <f t="shared" si="0"/>
        <v>14199.250100597201</v>
      </c>
      <c r="L34" s="1">
        <f t="shared" si="1"/>
        <v>4694.9949722563615</v>
      </c>
      <c r="M34" s="1">
        <f t="shared" si="2"/>
        <v>1888538.3517740373</v>
      </c>
      <c r="N34" s="28"/>
    </row>
    <row r="35" spans="4:14" ht="15.75">
      <c r="D35" s="28"/>
      <c r="E35" s="35">
        <f t="shared" si="3"/>
        <v>32</v>
      </c>
      <c r="F35" s="1">
        <f t="shared" si="4"/>
        <v>17994.51911700339</v>
      </c>
      <c r="G35" s="1">
        <f>IF(E35="",0,IF(E35&lt;'New EMI Calculator'!$G$10,0,IF(E35&gt;'New EMI Calculator'!$G$10,E35-'New EMI Calculator'!$G$10+1,IF(M34&lt;EMI,0,IF(E35="",NA(),IF(OR(E35='New EMI Calculator'!$G$10),'New EMI Calculator'!$G$10-E35+1))))))</f>
        <v>9</v>
      </c>
      <c r="H35" s="1">
        <f t="shared" si="5"/>
        <v>9</v>
      </c>
      <c r="I35" s="1">
        <f>IF(E35="",0,IF(M34&lt;I34,M34,IF(E35="",NA(),IF(H35=1,I34*(1+'New EMI Calculator'!$G$11),IF(OR(E35='New EMI Calculator'!$G$10),EMI*(1+'New EMI Calculator'!$G$11),I34)))))</f>
        <v>18894.245072853562</v>
      </c>
      <c r="J35" s="1">
        <f t="shared" si="6"/>
        <v>899.72595585017189</v>
      </c>
      <c r="K35" s="1">
        <f t="shared" si="0"/>
        <v>14164.037638305279</v>
      </c>
      <c r="L35" s="1">
        <f t="shared" si="1"/>
        <v>4730.2074345482833</v>
      </c>
      <c r="M35" s="1">
        <f t="shared" si="2"/>
        <v>1883808.1443394891</v>
      </c>
      <c r="N35" s="28"/>
    </row>
    <row r="36" spans="4:14" ht="15.75">
      <c r="D36" s="28"/>
      <c r="E36" s="35">
        <f t="shared" si="3"/>
        <v>33</v>
      </c>
      <c r="F36" s="1">
        <f t="shared" si="4"/>
        <v>17994.51911700339</v>
      </c>
      <c r="G36" s="1">
        <f>IF(E36="",0,IF(E36&lt;'New EMI Calculator'!$G$10,0,IF(E36&gt;'New EMI Calculator'!$G$10,E36-'New EMI Calculator'!$G$10+1,IF(M35&lt;EMI,0,IF(E36="",NA(),IF(OR(E36='New EMI Calculator'!$G$10),'New EMI Calculator'!$G$10-E36+1))))))</f>
        <v>10</v>
      </c>
      <c r="H36" s="1">
        <f t="shared" si="5"/>
        <v>10</v>
      </c>
      <c r="I36" s="1">
        <f>IF(E36="",0,IF(M35&lt;I35,M35,IF(E36="",NA(),IF(H36=1,I35*(1+'New EMI Calculator'!$G$11),IF(OR(E36='New EMI Calculator'!$G$10),EMI*(1+'New EMI Calculator'!$G$11),I35)))))</f>
        <v>18894.245072853562</v>
      </c>
      <c r="J36" s="1">
        <f t="shared" si="6"/>
        <v>899.72595585017189</v>
      </c>
      <c r="K36" s="1">
        <f t="shared" si="0"/>
        <v>14128.561082546168</v>
      </c>
      <c r="L36" s="1">
        <f t="shared" si="1"/>
        <v>4765.6839903073942</v>
      </c>
      <c r="M36" s="1">
        <f t="shared" si="2"/>
        <v>1879042.4603491817</v>
      </c>
      <c r="N36" s="28"/>
    </row>
    <row r="37" spans="4:14" ht="15.75">
      <c r="D37" s="28"/>
      <c r="E37" s="35">
        <f t="shared" si="3"/>
        <v>34</v>
      </c>
      <c r="F37" s="1">
        <f t="shared" si="4"/>
        <v>17994.51911700339</v>
      </c>
      <c r="G37" s="1">
        <f>IF(E37="",0,IF(E37&lt;'New EMI Calculator'!$G$10,0,IF(E37&gt;'New EMI Calculator'!$G$10,E37-'New EMI Calculator'!$G$10+1,IF(M36&lt;EMI,0,IF(E37="",NA(),IF(OR(E37='New EMI Calculator'!$G$10),'New EMI Calculator'!$G$10-E37+1))))))</f>
        <v>11</v>
      </c>
      <c r="H37" s="1">
        <f t="shared" si="5"/>
        <v>11</v>
      </c>
      <c r="I37" s="1">
        <f>IF(E37="",0,IF(M36&lt;I36,M36,IF(E37="",NA(),IF(H37=1,I36*(1+'New EMI Calculator'!$G$11),IF(OR(E37='New EMI Calculator'!$G$10),EMI*(1+'New EMI Calculator'!$G$11),I36)))))</f>
        <v>18894.245072853562</v>
      </c>
      <c r="J37" s="1">
        <f t="shared" si="6"/>
        <v>899.72595585017189</v>
      </c>
      <c r="K37" s="1">
        <f t="shared" si="0"/>
        <v>14092.818452618862</v>
      </c>
      <c r="L37" s="1">
        <f t="shared" si="1"/>
        <v>4801.4266202347007</v>
      </c>
      <c r="M37" s="1">
        <f t="shared" si="2"/>
        <v>1874241.0337289469</v>
      </c>
      <c r="N37" s="28"/>
    </row>
    <row r="38" spans="4:14" ht="15.75">
      <c r="D38" s="28"/>
      <c r="E38" s="35">
        <f t="shared" si="3"/>
        <v>35</v>
      </c>
      <c r="F38" s="1">
        <f t="shared" si="4"/>
        <v>17994.51911700339</v>
      </c>
      <c r="G38" s="1">
        <f>IF(E38="",0,IF(E38&lt;'New EMI Calculator'!$G$10,0,IF(E38&gt;'New EMI Calculator'!$G$10,E38-'New EMI Calculator'!$G$10+1,IF(M37&lt;EMI,0,IF(E38="",NA(),IF(OR(E38='New EMI Calculator'!$G$10),'New EMI Calculator'!$G$10-E38+1))))))</f>
        <v>12</v>
      </c>
      <c r="H38" s="1">
        <f t="shared" si="5"/>
        <v>0</v>
      </c>
      <c r="I38" s="1">
        <f>IF(E38="",0,IF(M37&lt;I37,M37,IF(E38="",NA(),IF(H38=1,I37*(1+'New EMI Calculator'!$G$11),IF(OR(E38='New EMI Calculator'!$G$10),EMI*(1+'New EMI Calculator'!$G$11),I37)))))</f>
        <v>18894.245072853562</v>
      </c>
      <c r="J38" s="1">
        <f t="shared" si="6"/>
        <v>899.72595585017189</v>
      </c>
      <c r="K38" s="1">
        <f t="shared" si="0"/>
        <v>14056.807752967101</v>
      </c>
      <c r="L38" s="1">
        <f t="shared" si="1"/>
        <v>4837.4373198864614</v>
      </c>
      <c r="M38" s="1">
        <f t="shared" si="2"/>
        <v>1869403.5964090605</v>
      </c>
      <c r="N38" s="28"/>
    </row>
    <row r="39" spans="4:14" ht="15.75">
      <c r="D39" s="28"/>
      <c r="E39" s="35">
        <f t="shared" si="3"/>
        <v>36</v>
      </c>
      <c r="F39" s="1">
        <f t="shared" si="4"/>
        <v>17994.51911700339</v>
      </c>
      <c r="G39" s="1">
        <f>IF(E39="",0,IF(E39&lt;'New EMI Calculator'!$G$10,0,IF(E39&gt;'New EMI Calculator'!$G$10,E39-'New EMI Calculator'!$G$10+1,IF(M38&lt;EMI,0,IF(E39="",NA(),IF(OR(E39='New EMI Calculator'!$G$10),'New EMI Calculator'!$G$10-E39+1))))))</f>
        <v>13</v>
      </c>
      <c r="H39" s="1">
        <f t="shared" si="5"/>
        <v>1</v>
      </c>
      <c r="I39" s="1">
        <f>IF(E39="",0,IF(M38&lt;I38,M38,IF(E39="",NA(),IF(H39=1,I38*(1+'New EMI Calculator'!$G$11),IF(OR(E39='New EMI Calculator'!$G$10),EMI*(1+'New EMI Calculator'!$G$11),I38)))))</f>
        <v>19838.957326496242</v>
      </c>
      <c r="J39" s="1">
        <f t="shared" si="6"/>
        <v>1844.4382094928515</v>
      </c>
      <c r="K39" s="1">
        <f t="shared" si="0"/>
        <v>14020.526973067952</v>
      </c>
      <c r="L39" s="1">
        <f t="shared" si="1"/>
        <v>5818.4303534282899</v>
      </c>
      <c r="M39" s="1">
        <f t="shared" si="2"/>
        <v>1863585.1660556323</v>
      </c>
      <c r="N39" s="28"/>
    </row>
    <row r="40" spans="4:14" ht="15.75">
      <c r="D40" s="28"/>
      <c r="E40" s="35">
        <f t="shared" si="3"/>
        <v>37</v>
      </c>
      <c r="F40" s="1">
        <f t="shared" si="4"/>
        <v>17994.51911700339</v>
      </c>
      <c r="G40" s="1">
        <f>IF(E40="",0,IF(E40&lt;'New EMI Calculator'!$G$10,0,IF(E40&gt;'New EMI Calculator'!$G$10,E40-'New EMI Calculator'!$G$10+1,IF(M39&lt;EMI,0,IF(E40="",NA(),IF(OR(E40='New EMI Calculator'!$G$10),'New EMI Calculator'!$G$10-E40+1))))))</f>
        <v>14</v>
      </c>
      <c r="H40" s="1">
        <f t="shared" si="5"/>
        <v>2</v>
      </c>
      <c r="I40" s="1">
        <f>IF(E40="",0,IF(M39&lt;I39,M39,IF(E40="",NA(),IF(H40=1,I39*(1+'New EMI Calculator'!$G$11),IF(OR(E40='New EMI Calculator'!$G$10),EMI*(1+'New EMI Calculator'!$G$11),I39)))))</f>
        <v>19838.957326496242</v>
      </c>
      <c r="J40" s="1">
        <f t="shared" si="6"/>
        <v>1844.4382094928515</v>
      </c>
      <c r="K40" s="1">
        <f t="shared" si="0"/>
        <v>13976.888745417242</v>
      </c>
      <c r="L40" s="1">
        <f t="shared" si="1"/>
        <v>5862.0685810790001</v>
      </c>
      <c r="M40" s="1">
        <f t="shared" si="2"/>
        <v>1857723.0974745534</v>
      </c>
      <c r="N40" s="28"/>
    </row>
    <row r="41" spans="4:14" ht="15.75">
      <c r="D41" s="28"/>
      <c r="E41" s="35">
        <f t="shared" si="3"/>
        <v>38</v>
      </c>
      <c r="F41" s="1">
        <f t="shared" si="4"/>
        <v>17994.51911700339</v>
      </c>
      <c r="G41" s="1">
        <f>IF(E41="",0,IF(E41&lt;'New EMI Calculator'!$G$10,0,IF(E41&gt;'New EMI Calculator'!$G$10,E41-'New EMI Calculator'!$G$10+1,IF(M40&lt;EMI,0,IF(E41="",NA(),IF(OR(E41='New EMI Calculator'!$G$10),'New EMI Calculator'!$G$10-E41+1))))))</f>
        <v>15</v>
      </c>
      <c r="H41" s="1">
        <f>MOD(G41,12)</f>
        <v>3</v>
      </c>
      <c r="I41" s="1">
        <f>IF(E41="",0,IF(M40&lt;I40,M40,IF(E41="",NA(),IF(H41=1,I40*(1+'New EMI Calculator'!$G$11),IF(OR(E41='New EMI Calculator'!$G$10),EMI*(1+'New EMI Calculator'!$G$11),I40)))))</f>
        <v>19838.957326496242</v>
      </c>
      <c r="J41" s="1">
        <f t="shared" si="6"/>
        <v>1844.4382094928515</v>
      </c>
      <c r="K41" s="1">
        <f t="shared" si="0"/>
        <v>13932.923231059149</v>
      </c>
      <c r="L41" s="1">
        <f t="shared" si="1"/>
        <v>5906.0340954370931</v>
      </c>
      <c r="M41" s="1">
        <f t="shared" si="2"/>
        <v>1851817.0633791164</v>
      </c>
      <c r="N41" s="28"/>
    </row>
    <row r="42" spans="4:14" ht="15.75">
      <c r="D42" s="28"/>
      <c r="E42" s="35">
        <f t="shared" si="3"/>
        <v>39</v>
      </c>
      <c r="F42" s="1">
        <f t="shared" si="4"/>
        <v>17994.51911700339</v>
      </c>
      <c r="G42" s="1">
        <f>IF(E42="",0,IF(E42&lt;'New EMI Calculator'!$G$10,0,IF(E42&gt;'New EMI Calculator'!$G$10,E42-'New EMI Calculator'!$G$10+1,IF(M41&lt;EMI,0,IF(E42="",NA(),IF(OR(E42='New EMI Calculator'!$G$10),'New EMI Calculator'!$G$10-E42+1))))))</f>
        <v>16</v>
      </c>
      <c r="H42" s="1">
        <f t="shared" si="5"/>
        <v>4</v>
      </c>
      <c r="I42" s="1">
        <f>IF(E42="",0,IF(M41&lt;I41,M41,IF(E42="",NA(),IF(H42=1,I41*(1+'New EMI Calculator'!$G$11),IF(OR(E42='New EMI Calculator'!$G$10),EMI*(1+'New EMI Calculator'!$G$11),I41)))))</f>
        <v>19838.957326496242</v>
      </c>
      <c r="J42" s="1">
        <f t="shared" si="6"/>
        <v>1844.4382094928515</v>
      </c>
      <c r="K42" s="1">
        <f t="shared" si="0"/>
        <v>13888.627975343372</v>
      </c>
      <c r="L42" s="1">
        <f t="shared" si="1"/>
        <v>5950.32935115287</v>
      </c>
      <c r="M42" s="1">
        <f t="shared" si="2"/>
        <v>1845866.7340279636</v>
      </c>
      <c r="N42" s="28"/>
    </row>
    <row r="43" spans="4:14" ht="15.75">
      <c r="D43" s="28"/>
      <c r="E43" s="35">
        <f t="shared" si="3"/>
        <v>40</v>
      </c>
      <c r="F43" s="1">
        <f t="shared" si="4"/>
        <v>17994.51911700339</v>
      </c>
      <c r="G43" s="1">
        <f>IF(E43="",0,IF(E43&lt;'New EMI Calculator'!$G$10,0,IF(E43&gt;'New EMI Calculator'!$G$10,E43-'New EMI Calculator'!$G$10+1,IF(M42&lt;EMI,0,IF(E43="",NA(),IF(OR(E43='New EMI Calculator'!$G$10),'New EMI Calculator'!$G$10-E43+1))))))</f>
        <v>17</v>
      </c>
      <c r="H43" s="1">
        <f t="shared" si="5"/>
        <v>5</v>
      </c>
      <c r="I43" s="1">
        <f>IF(E43="",0,IF(M42&lt;I42,M42,IF(E43="",NA(),IF(H43=1,I42*(1+'New EMI Calculator'!$G$11),IF(OR(E43='New EMI Calculator'!$G$10),EMI*(1+'New EMI Calculator'!$G$11),I42)))))</f>
        <v>19838.957326496242</v>
      </c>
      <c r="J43" s="1">
        <f t="shared" si="6"/>
        <v>1844.4382094928515</v>
      </c>
      <c r="K43" s="1">
        <f t="shared" si="0"/>
        <v>13844.000505209726</v>
      </c>
      <c r="L43" s="1">
        <f t="shared" si="1"/>
        <v>5994.9568212865161</v>
      </c>
      <c r="M43" s="1">
        <f t="shared" si="2"/>
        <v>1839871.777206677</v>
      </c>
      <c r="N43" s="28"/>
    </row>
    <row r="44" spans="4:14" ht="15.75">
      <c r="D44" s="28"/>
      <c r="E44" s="35">
        <f t="shared" si="3"/>
        <v>41</v>
      </c>
      <c r="F44" s="1">
        <f t="shared" si="4"/>
        <v>17994.51911700339</v>
      </c>
      <c r="G44" s="1">
        <f>IF(E44="",0,IF(E44&lt;'New EMI Calculator'!$G$10,0,IF(E44&gt;'New EMI Calculator'!$G$10,E44-'New EMI Calculator'!$G$10+1,IF(M43&lt;EMI,0,IF(E44="",NA(),IF(OR(E44='New EMI Calculator'!$G$10),'New EMI Calculator'!$G$10-E44+1))))))</f>
        <v>18</v>
      </c>
      <c r="H44" s="1">
        <f t="shared" si="5"/>
        <v>6</v>
      </c>
      <c r="I44" s="1">
        <f>IF(E44="",0,IF(M43&lt;I43,M43,IF(E44="",NA(),IF(H44=1,I43*(1+'New EMI Calculator'!$G$11),IF(OR(E44='New EMI Calculator'!$G$10),EMI*(1+'New EMI Calculator'!$G$11),I43)))))</f>
        <v>19838.957326496242</v>
      </c>
      <c r="J44" s="1">
        <f t="shared" si="6"/>
        <v>1844.4382094928515</v>
      </c>
      <c r="K44" s="1">
        <f t="shared" si="0"/>
        <v>13799.038329050078</v>
      </c>
      <c r="L44" s="1">
        <f t="shared" si="1"/>
        <v>6039.9189974461642</v>
      </c>
      <c r="M44" s="1">
        <f t="shared" si="2"/>
        <v>1833831.8582092309</v>
      </c>
      <c r="N44" s="28"/>
    </row>
    <row r="45" spans="4:14" ht="15.75">
      <c r="D45" s="28"/>
      <c r="E45" s="35">
        <f t="shared" si="3"/>
        <v>42</v>
      </c>
      <c r="F45" s="1">
        <f t="shared" si="4"/>
        <v>17994.51911700339</v>
      </c>
      <c r="G45" s="1">
        <f>IF(E45="",0,IF(E45&lt;'New EMI Calculator'!$G$10,0,IF(E45&gt;'New EMI Calculator'!$G$10,E45-'New EMI Calculator'!$G$10+1,IF(M44&lt;EMI,0,IF(E45="",NA(),IF(OR(E45='New EMI Calculator'!$G$10),'New EMI Calculator'!$G$10-E45+1))))))</f>
        <v>19</v>
      </c>
      <c r="H45" s="1">
        <f t="shared" si="5"/>
        <v>7</v>
      </c>
      <c r="I45" s="1">
        <f>IF(E45="",0,IF(M44&lt;I44,M44,IF(E45="",NA(),IF(H45=1,I44*(1+'New EMI Calculator'!$G$11),IF(OR(E45='New EMI Calculator'!$G$10),EMI*(1+'New EMI Calculator'!$G$11),I44)))))</f>
        <v>19838.957326496242</v>
      </c>
      <c r="J45" s="1">
        <f t="shared" si="6"/>
        <v>1844.4382094928515</v>
      </c>
      <c r="K45" s="1">
        <f t="shared" si="0"/>
        <v>13753.738936569231</v>
      </c>
      <c r="L45" s="1">
        <f t="shared" si="1"/>
        <v>6085.2183899270112</v>
      </c>
      <c r="M45" s="1">
        <f t="shared" si="2"/>
        <v>1827746.639819304</v>
      </c>
      <c r="N45" s="28"/>
    </row>
    <row r="46" spans="4:14" ht="15.75">
      <c r="D46" s="28"/>
      <c r="E46" s="35">
        <f t="shared" si="3"/>
        <v>43</v>
      </c>
      <c r="F46" s="1">
        <f t="shared" si="4"/>
        <v>17994.51911700339</v>
      </c>
      <c r="G46" s="1">
        <f>IF(E46="",0,IF(E46&lt;'New EMI Calculator'!$G$10,0,IF(E46&gt;'New EMI Calculator'!$G$10,E46-'New EMI Calculator'!$G$10+1,IF(M45&lt;EMI,0,IF(E46="",NA(),IF(OR(E46='New EMI Calculator'!$G$10),'New EMI Calculator'!$G$10-E46+1))))))</f>
        <v>20</v>
      </c>
      <c r="H46" s="1">
        <f t="shared" si="5"/>
        <v>8</v>
      </c>
      <c r="I46" s="1">
        <f>IF(E46="",0,IF(M45&lt;I45,M45,IF(E46="",NA(),IF(H46=1,I45*(1+'New EMI Calculator'!$G$11),IF(OR(E46='New EMI Calculator'!$G$10),EMI*(1+'New EMI Calculator'!$G$11),I45)))))</f>
        <v>19838.957326496242</v>
      </c>
      <c r="J46" s="1">
        <f t="shared" si="6"/>
        <v>1844.4382094928515</v>
      </c>
      <c r="K46" s="1">
        <f t="shared" si="0"/>
        <v>13708.099798644778</v>
      </c>
      <c r="L46" s="1">
        <f t="shared" si="1"/>
        <v>6130.8575278514636</v>
      </c>
      <c r="M46" s="1">
        <f t="shared" si="2"/>
        <v>1821615.7822914526</v>
      </c>
      <c r="N46" s="28"/>
    </row>
    <row r="47" spans="4:14" ht="15.75">
      <c r="D47" s="28"/>
      <c r="E47" s="35">
        <f t="shared" si="3"/>
        <v>44</v>
      </c>
      <c r="F47" s="1">
        <f t="shared" si="4"/>
        <v>17994.51911700339</v>
      </c>
      <c r="G47" s="1">
        <f>IF(E47="",0,IF(E47&lt;'New EMI Calculator'!$G$10,0,IF(E47&gt;'New EMI Calculator'!$G$10,E47-'New EMI Calculator'!$G$10+1,IF(M46&lt;EMI,0,IF(E47="",NA(),IF(OR(E47='New EMI Calculator'!$G$10),'New EMI Calculator'!$G$10-E47+1))))))</f>
        <v>21</v>
      </c>
      <c r="H47" s="1">
        <f t="shared" si="5"/>
        <v>9</v>
      </c>
      <c r="I47" s="1">
        <f>IF(E47="",0,IF(M46&lt;I46,M46,IF(E47="",NA(),IF(H47=1,I46*(1+'New EMI Calculator'!$G$11),IF(OR(E47='New EMI Calculator'!$G$10),EMI*(1+'New EMI Calculator'!$G$11),I46)))))</f>
        <v>19838.957326496242</v>
      </c>
      <c r="J47" s="1">
        <f t="shared" si="6"/>
        <v>1844.4382094928515</v>
      </c>
      <c r="K47" s="1">
        <f t="shared" si="0"/>
        <v>13662.118367185894</v>
      </c>
      <c r="L47" s="1">
        <f t="shared" si="1"/>
        <v>6176.8389593103475</v>
      </c>
      <c r="M47" s="1">
        <f t="shared" si="2"/>
        <v>1815438.9433321422</v>
      </c>
      <c r="N47" s="28"/>
    </row>
    <row r="48" spans="4:14" ht="15.75">
      <c r="D48" s="28"/>
      <c r="E48" s="35">
        <f t="shared" si="3"/>
        <v>45</v>
      </c>
      <c r="F48" s="1">
        <f t="shared" si="4"/>
        <v>17994.51911700339</v>
      </c>
      <c r="G48" s="1">
        <f>IF(E48="",0,IF(E48&lt;'New EMI Calculator'!$G$10,0,IF(E48&gt;'New EMI Calculator'!$G$10,E48-'New EMI Calculator'!$G$10+1,IF(M47&lt;EMI,0,IF(E48="",NA(),IF(OR(E48='New EMI Calculator'!$G$10),'New EMI Calculator'!$G$10-E48+1))))))</f>
        <v>22</v>
      </c>
      <c r="H48" s="1">
        <f t="shared" si="5"/>
        <v>10</v>
      </c>
      <c r="I48" s="1">
        <f>IF(E48="",0,IF(M47&lt;I47,M47,IF(E48="",NA(),IF(H48=1,I47*(1+'New EMI Calculator'!$G$11),IF(OR(E48='New EMI Calculator'!$G$10),EMI*(1+'New EMI Calculator'!$G$11),I47)))))</f>
        <v>19838.957326496242</v>
      </c>
      <c r="J48" s="1">
        <f t="shared" si="6"/>
        <v>1844.4382094928515</v>
      </c>
      <c r="K48" s="1">
        <f t="shared" si="0"/>
        <v>13615.792074991065</v>
      </c>
      <c r="L48" s="1">
        <f t="shared" si="1"/>
        <v>6223.1652515051774</v>
      </c>
      <c r="M48" s="1">
        <f t="shared" si="2"/>
        <v>1809215.7780806371</v>
      </c>
      <c r="N48" s="28"/>
    </row>
    <row r="49" spans="4:14" ht="15.75">
      <c r="D49" s="28"/>
      <c r="E49" s="35">
        <f t="shared" si="3"/>
        <v>46</v>
      </c>
      <c r="F49" s="1">
        <f t="shared" si="4"/>
        <v>17994.51911700339</v>
      </c>
      <c r="G49" s="1">
        <f>IF(E49="",0,IF(E49&lt;'New EMI Calculator'!$G$10,0,IF(E49&gt;'New EMI Calculator'!$G$10,E49-'New EMI Calculator'!$G$10+1,IF(M48&lt;EMI,0,IF(E49="",NA(),IF(OR(E49='New EMI Calculator'!$G$10),'New EMI Calculator'!$G$10-E49+1))))))</f>
        <v>23</v>
      </c>
      <c r="H49" s="1">
        <f t="shared" si="5"/>
        <v>11</v>
      </c>
      <c r="I49" s="1">
        <f>IF(E49="",0,IF(M48&lt;I48,M48,IF(E49="",NA(),IF(H49=1,I48*(1+'New EMI Calculator'!$G$11),IF(OR(E49='New EMI Calculator'!$G$10),EMI*(1+'New EMI Calculator'!$G$11),I48)))))</f>
        <v>19838.957326496242</v>
      </c>
      <c r="J49" s="1">
        <f t="shared" si="6"/>
        <v>1844.4382094928515</v>
      </c>
      <c r="K49" s="1">
        <f t="shared" si="0"/>
        <v>13569.118335604777</v>
      </c>
      <c r="L49" s="1">
        <f t="shared" si="1"/>
        <v>6269.8389908914651</v>
      </c>
      <c r="M49" s="1">
        <f t="shared" si="2"/>
        <v>1802945.9390897457</v>
      </c>
      <c r="N49" s="28"/>
    </row>
    <row r="50" spans="4:14" ht="15.75">
      <c r="D50" s="28"/>
      <c r="E50" s="35">
        <f t="shared" si="3"/>
        <v>47</v>
      </c>
      <c r="F50" s="1">
        <f t="shared" si="4"/>
        <v>17994.51911700339</v>
      </c>
      <c r="G50" s="1">
        <f>IF(E50="",0,IF(E50&lt;'New EMI Calculator'!$G$10,0,IF(E50&gt;'New EMI Calculator'!$G$10,E50-'New EMI Calculator'!$G$10+1,IF(M49&lt;EMI,0,IF(E50="",NA(),IF(OR(E50='New EMI Calculator'!$G$10),'New EMI Calculator'!$G$10-E50+1))))))</f>
        <v>24</v>
      </c>
      <c r="H50" s="1">
        <f t="shared" si="5"/>
        <v>0</v>
      </c>
      <c r="I50" s="1">
        <f>IF(E50="",0,IF(M49&lt;I49,M49,IF(E50="",NA(),IF(H50=1,I49*(1+'New EMI Calculator'!$G$11),IF(OR(E50='New EMI Calculator'!$G$10),EMI*(1+'New EMI Calculator'!$G$11),I49)))))</f>
        <v>19838.957326496242</v>
      </c>
      <c r="J50" s="1">
        <f t="shared" si="6"/>
        <v>1844.4382094928515</v>
      </c>
      <c r="K50" s="1">
        <f t="shared" si="0"/>
        <v>13522.094543173092</v>
      </c>
      <c r="L50" s="1">
        <f t="shared" si="1"/>
        <v>6316.8627833231494</v>
      </c>
      <c r="M50" s="1">
        <f t="shared" si="2"/>
        <v>1796629.0763064227</v>
      </c>
      <c r="N50" s="28"/>
    </row>
    <row r="51" spans="4:14" ht="15.75">
      <c r="D51" s="28"/>
      <c r="E51" s="35">
        <f t="shared" si="3"/>
        <v>48</v>
      </c>
      <c r="F51" s="1">
        <f t="shared" si="4"/>
        <v>17994.51911700339</v>
      </c>
      <c r="G51" s="1">
        <f>IF(E51="",0,IF(E51&lt;'New EMI Calculator'!$G$10,0,IF(E51&gt;'New EMI Calculator'!$G$10,E51-'New EMI Calculator'!$G$10+1,IF(M50&lt;EMI,0,IF(E51="",NA(),IF(OR(E51='New EMI Calculator'!$G$10),'New EMI Calculator'!$G$10-E51+1))))))</f>
        <v>25</v>
      </c>
      <c r="H51" s="1">
        <f t="shared" si="5"/>
        <v>1</v>
      </c>
      <c r="I51" s="1">
        <f>IF(E51="",0,IF(M50&lt;I50,M50,IF(E51="",NA(),IF(H51=1,I50*(1+'New EMI Calculator'!$G$11),IF(OR(E51='New EMI Calculator'!$G$10),EMI*(1+'New EMI Calculator'!$G$11),I50)))))</f>
        <v>20830.905192821054</v>
      </c>
      <c r="J51" s="1">
        <f t="shared" si="6"/>
        <v>2836.3860758176634</v>
      </c>
      <c r="K51" s="1">
        <f t="shared" si="0"/>
        <v>13474.71807229817</v>
      </c>
      <c r="L51" s="1">
        <f t="shared" si="1"/>
        <v>7356.1871205228836</v>
      </c>
      <c r="M51" s="1">
        <f t="shared" si="2"/>
        <v>1789272.8891858999</v>
      </c>
      <c r="N51" s="28"/>
    </row>
    <row r="52" spans="4:14" ht="15.75">
      <c r="D52" s="28"/>
      <c r="E52" s="35">
        <f t="shared" si="3"/>
        <v>49</v>
      </c>
      <c r="F52" s="1">
        <f t="shared" si="4"/>
        <v>17994.51911700339</v>
      </c>
      <c r="G52" s="1">
        <f>IF(E52="",0,IF(E52&lt;'New EMI Calculator'!$G$10,0,IF(E52&gt;'New EMI Calculator'!$G$10,E52-'New EMI Calculator'!$G$10+1,IF(M51&lt;EMI,0,IF(E52="",NA(),IF(OR(E52='New EMI Calculator'!$G$10),'New EMI Calculator'!$G$10-E52+1))))))</f>
        <v>26</v>
      </c>
      <c r="H52" s="1">
        <f t="shared" si="5"/>
        <v>2</v>
      </c>
      <c r="I52" s="1">
        <f>IF(E52="",0,IF(M51&lt;I51,M51,IF(E52="",NA(),IF(H52=1,I51*(1+'New EMI Calculator'!$G$11),IF(OR(E52='New EMI Calculator'!$G$10),EMI*(1+'New EMI Calculator'!$G$11),I51)))))</f>
        <v>20830.905192821054</v>
      </c>
      <c r="J52" s="1">
        <f t="shared" si="6"/>
        <v>2836.3860758176634</v>
      </c>
      <c r="K52" s="1">
        <f t="shared" si="0"/>
        <v>13419.546668894249</v>
      </c>
      <c r="L52" s="1">
        <f t="shared" si="1"/>
        <v>7411.358523926805</v>
      </c>
      <c r="M52" s="1">
        <f t="shared" si="2"/>
        <v>1781861.5306619732</v>
      </c>
      <c r="N52" s="28"/>
    </row>
    <row r="53" spans="4:14" ht="15.75">
      <c r="D53" s="28"/>
      <c r="E53" s="35">
        <f t="shared" si="3"/>
        <v>50</v>
      </c>
      <c r="F53" s="1">
        <f t="shared" si="4"/>
        <v>17994.51911700339</v>
      </c>
      <c r="G53" s="1">
        <f>IF(E53="",0,IF(E53&lt;'New EMI Calculator'!$G$10,0,IF(E53&gt;'New EMI Calculator'!$G$10,E53-'New EMI Calculator'!$G$10+1,IF(M52&lt;EMI,0,IF(E53="",NA(),IF(OR(E53='New EMI Calculator'!$G$10),'New EMI Calculator'!$G$10-E53+1))))))</f>
        <v>27</v>
      </c>
      <c r="H53" s="1">
        <f t="shared" si="5"/>
        <v>3</v>
      </c>
      <c r="I53" s="1">
        <f>IF(E53="",0,IF(M52&lt;I52,M52,IF(E53="",NA(),IF(H53=1,I52*(1+'New EMI Calculator'!$G$11),IF(OR(E53='New EMI Calculator'!$G$10),EMI*(1+'New EMI Calculator'!$G$11),I52)))))</f>
        <v>20830.905192821054</v>
      </c>
      <c r="J53" s="1">
        <f t="shared" si="6"/>
        <v>2836.3860758176634</v>
      </c>
      <c r="K53" s="1">
        <f t="shared" si="0"/>
        <v>13363.961479964799</v>
      </c>
      <c r="L53" s="1">
        <f t="shared" si="1"/>
        <v>7466.9437128562549</v>
      </c>
      <c r="M53" s="1">
        <f t="shared" si="2"/>
        <v>1774394.586949117</v>
      </c>
      <c r="N53" s="28"/>
    </row>
    <row r="54" spans="4:14" ht="15.75">
      <c r="D54" s="28"/>
      <c r="E54" s="35">
        <f t="shared" si="3"/>
        <v>51</v>
      </c>
      <c r="F54" s="1">
        <f t="shared" si="4"/>
        <v>17994.51911700339</v>
      </c>
      <c r="G54" s="1">
        <f>IF(E54="",0,IF(E54&lt;'New EMI Calculator'!$G$10,0,IF(E54&gt;'New EMI Calculator'!$G$10,E54-'New EMI Calculator'!$G$10+1,IF(M53&lt;EMI,0,IF(E54="",NA(),IF(OR(E54='New EMI Calculator'!$G$10),'New EMI Calculator'!$G$10-E54+1))))))</f>
        <v>28</v>
      </c>
      <c r="H54" s="1">
        <f t="shared" si="5"/>
        <v>4</v>
      </c>
      <c r="I54" s="1">
        <f>IF(E54="",0,IF(M53&lt;I53,M53,IF(E54="",NA(),IF(H54=1,I53*(1+'New EMI Calculator'!$G$11),IF(OR(E54='New EMI Calculator'!$G$10),EMI*(1+'New EMI Calculator'!$G$11),I53)))))</f>
        <v>20830.905192821054</v>
      </c>
      <c r="J54" s="1">
        <f t="shared" si="6"/>
        <v>2836.3860758176634</v>
      </c>
      <c r="K54" s="1">
        <f t="shared" si="0"/>
        <v>13307.959402118378</v>
      </c>
      <c r="L54" s="1">
        <f t="shared" si="1"/>
        <v>7522.9457907026754</v>
      </c>
      <c r="M54" s="1">
        <f t="shared" si="2"/>
        <v>1766871.6411584143</v>
      </c>
      <c r="N54" s="28"/>
    </row>
    <row r="55" spans="4:14" ht="15.75">
      <c r="D55" s="28"/>
      <c r="E55" s="35">
        <f t="shared" si="3"/>
        <v>52</v>
      </c>
      <c r="F55" s="1">
        <f t="shared" si="4"/>
        <v>17994.51911700339</v>
      </c>
      <c r="G55" s="1">
        <f>IF(E55="",0,IF(E55&lt;'New EMI Calculator'!$G$10,0,IF(E55&gt;'New EMI Calculator'!$G$10,E55-'New EMI Calculator'!$G$10+1,IF(M54&lt;EMI,0,IF(E55="",NA(),IF(OR(E55='New EMI Calculator'!$G$10),'New EMI Calculator'!$G$10-E55+1))))))</f>
        <v>29</v>
      </c>
      <c r="H55" s="1">
        <f t="shared" si="5"/>
        <v>5</v>
      </c>
      <c r="I55" s="1">
        <f>IF(E55="",0,IF(M54&lt;I54,M54,IF(E55="",NA(),IF(H55=1,I54*(1+'New EMI Calculator'!$G$11),IF(OR(E55='New EMI Calculator'!$G$10),EMI*(1+'New EMI Calculator'!$G$11),I54)))))</f>
        <v>20830.905192821054</v>
      </c>
      <c r="J55" s="1">
        <f t="shared" si="6"/>
        <v>2836.3860758176634</v>
      </c>
      <c r="K55" s="1">
        <f t="shared" si="0"/>
        <v>13251.537308688106</v>
      </c>
      <c r="L55" s="1">
        <f t="shared" si="1"/>
        <v>7579.3678841329474</v>
      </c>
      <c r="M55" s="1">
        <f t="shared" si="2"/>
        <v>1759292.2732742813</v>
      </c>
      <c r="N55" s="28"/>
    </row>
    <row r="56" spans="4:14" ht="15.75">
      <c r="D56" s="28"/>
      <c r="E56" s="35">
        <f t="shared" si="3"/>
        <v>53</v>
      </c>
      <c r="F56" s="1">
        <f t="shared" si="4"/>
        <v>17994.51911700339</v>
      </c>
      <c r="G56" s="1">
        <f>IF(E56="",0,IF(E56&lt;'New EMI Calculator'!$G$10,0,IF(E56&gt;'New EMI Calculator'!$G$10,E56-'New EMI Calculator'!$G$10+1,IF(M55&lt;EMI,0,IF(E56="",NA(),IF(OR(E56='New EMI Calculator'!$G$10),'New EMI Calculator'!$G$10-E56+1))))))</f>
        <v>30</v>
      </c>
      <c r="H56" s="1">
        <f t="shared" si="5"/>
        <v>6</v>
      </c>
      <c r="I56" s="1">
        <f>IF(E56="",0,IF(M55&lt;I55,M55,IF(E56="",NA(),IF(H56=1,I55*(1+'New EMI Calculator'!$G$11),IF(OR(E56='New EMI Calculator'!$G$10),EMI*(1+'New EMI Calculator'!$G$11),I55)))))</f>
        <v>20830.905192821054</v>
      </c>
      <c r="J56" s="1">
        <f t="shared" si="6"/>
        <v>2836.3860758176634</v>
      </c>
      <c r="K56" s="1">
        <f t="shared" si="0"/>
        <v>13194.69204955711</v>
      </c>
      <c r="L56" s="1">
        <f t="shared" si="1"/>
        <v>7636.2131432639435</v>
      </c>
      <c r="M56" s="1">
        <f t="shared" si="2"/>
        <v>1751656.0601310174</v>
      </c>
      <c r="N56" s="28"/>
    </row>
    <row r="57" spans="4:14" ht="15.75">
      <c r="D57" s="28"/>
      <c r="E57" s="35">
        <f t="shared" si="3"/>
        <v>54</v>
      </c>
      <c r="F57" s="1">
        <f t="shared" si="4"/>
        <v>17994.51911700339</v>
      </c>
      <c r="G57" s="1">
        <f>IF(E57="",0,IF(E57&lt;'New EMI Calculator'!$G$10,0,IF(E57&gt;'New EMI Calculator'!$G$10,E57-'New EMI Calculator'!$G$10+1,IF(M56&lt;EMI,0,IF(E57="",NA(),IF(OR(E57='New EMI Calculator'!$G$10),'New EMI Calculator'!$G$10-E57+1))))))</f>
        <v>31</v>
      </c>
      <c r="H57" s="1">
        <f t="shared" si="5"/>
        <v>7</v>
      </c>
      <c r="I57" s="1">
        <f>IF(E57="",0,IF(M56&lt;I56,M56,IF(E57="",NA(),IF(H57=1,I56*(1+'New EMI Calculator'!$G$11),IF(OR(E57='New EMI Calculator'!$G$10),EMI*(1+'New EMI Calculator'!$G$11),I56)))))</f>
        <v>20830.905192821054</v>
      </c>
      <c r="J57" s="1">
        <f t="shared" si="6"/>
        <v>2836.3860758176634</v>
      </c>
      <c r="K57" s="1">
        <f t="shared" si="0"/>
        <v>13137.42045098263</v>
      </c>
      <c r="L57" s="1">
        <f t="shared" si="1"/>
        <v>7693.4847418384234</v>
      </c>
      <c r="M57" s="1">
        <f t="shared" si="2"/>
        <v>1743962.5753891789</v>
      </c>
      <c r="N57" s="28"/>
    </row>
    <row r="58" spans="4:14" ht="15.75">
      <c r="D58" s="28"/>
      <c r="E58" s="35">
        <f t="shared" si="3"/>
        <v>55</v>
      </c>
      <c r="F58" s="1">
        <f t="shared" si="4"/>
        <v>17994.51911700339</v>
      </c>
      <c r="G58" s="1">
        <f>IF(E58="",0,IF(E58&lt;'New EMI Calculator'!$G$10,0,IF(E58&gt;'New EMI Calculator'!$G$10,E58-'New EMI Calculator'!$G$10+1,IF(M57&lt;EMI,0,IF(E58="",NA(),IF(OR(E58='New EMI Calculator'!$G$10),'New EMI Calculator'!$G$10-E58+1))))))</f>
        <v>32</v>
      </c>
      <c r="H58" s="1">
        <f t="shared" si="5"/>
        <v>8</v>
      </c>
      <c r="I58" s="1">
        <f>IF(E58="",0,IF(M57&lt;I57,M57,IF(E58="",NA(),IF(H58=1,I57*(1+'New EMI Calculator'!$G$11),IF(OR(E58='New EMI Calculator'!$G$10),EMI*(1+'New EMI Calculator'!$G$11),I57)))))</f>
        <v>20830.905192821054</v>
      </c>
      <c r="J58" s="1">
        <f t="shared" si="6"/>
        <v>2836.3860758176634</v>
      </c>
      <c r="K58" s="1">
        <f t="shared" si="0"/>
        <v>13079.719315418843</v>
      </c>
      <c r="L58" s="1">
        <f t="shared" si="1"/>
        <v>7751.1858774022112</v>
      </c>
      <c r="M58" s="1">
        <f t="shared" si="2"/>
        <v>1736211.3895117766</v>
      </c>
      <c r="N58" s="28"/>
    </row>
    <row r="59" spans="4:14" ht="15.75">
      <c r="D59" s="28"/>
      <c r="E59" s="35">
        <f t="shared" si="3"/>
        <v>56</v>
      </c>
      <c r="F59" s="1">
        <f t="shared" si="4"/>
        <v>17994.51911700339</v>
      </c>
      <c r="G59" s="1">
        <f>IF(E59="",0,IF(E59&lt;'New EMI Calculator'!$G$10,0,IF(E59&gt;'New EMI Calculator'!$G$10,E59-'New EMI Calculator'!$G$10+1,IF(M58&lt;EMI,0,IF(E59="",NA(),IF(OR(E59='New EMI Calculator'!$G$10),'New EMI Calculator'!$G$10-E59+1))))))</f>
        <v>33</v>
      </c>
      <c r="H59" s="1">
        <f t="shared" si="5"/>
        <v>9</v>
      </c>
      <c r="I59" s="1">
        <f>IF(E59="",0,IF(M58&lt;I58,M58,IF(E59="",NA(),IF(H59=1,I58*(1+'New EMI Calculator'!$G$11),IF(OR(E59='New EMI Calculator'!$G$10),EMI*(1+'New EMI Calculator'!$G$11),I58)))))</f>
        <v>20830.905192821054</v>
      </c>
      <c r="J59" s="1">
        <f t="shared" si="6"/>
        <v>2836.3860758176634</v>
      </c>
      <c r="K59" s="1">
        <f t="shared" si="0"/>
        <v>13021.585421338323</v>
      </c>
      <c r="L59" s="1">
        <f t="shared" si="1"/>
        <v>7809.3197714827311</v>
      </c>
      <c r="M59" s="1">
        <f t="shared" si="2"/>
        <v>1728402.0697402938</v>
      </c>
      <c r="N59" s="28"/>
    </row>
    <row r="60" spans="4:14" ht="15.75">
      <c r="D60" s="28"/>
      <c r="E60" s="35">
        <f t="shared" si="3"/>
        <v>57</v>
      </c>
      <c r="F60" s="1">
        <f t="shared" si="4"/>
        <v>17994.51911700339</v>
      </c>
      <c r="G60" s="1">
        <f>IF(E60="",0,IF(E60&lt;'New EMI Calculator'!$G$10,0,IF(E60&gt;'New EMI Calculator'!$G$10,E60-'New EMI Calculator'!$G$10+1,IF(M59&lt;EMI,0,IF(E60="",NA(),IF(OR(E60='New EMI Calculator'!$G$10),'New EMI Calculator'!$G$10-E60+1))))))</f>
        <v>34</v>
      </c>
      <c r="H60" s="1">
        <f t="shared" si="5"/>
        <v>10</v>
      </c>
      <c r="I60" s="1">
        <f>IF(E60="",0,IF(M59&lt;I59,M59,IF(E60="",NA(),IF(H60=1,I59*(1+'New EMI Calculator'!$G$11),IF(OR(E60='New EMI Calculator'!$G$10),EMI*(1+'New EMI Calculator'!$G$11),I59)))))</f>
        <v>20830.905192821054</v>
      </c>
      <c r="J60" s="1">
        <f t="shared" si="6"/>
        <v>2836.3860758176634</v>
      </c>
      <c r="K60" s="1">
        <f t="shared" si="0"/>
        <v>12963.015523052201</v>
      </c>
      <c r="L60" s="1">
        <f t="shared" si="1"/>
        <v>7867.8896697688524</v>
      </c>
      <c r="M60" s="1">
        <f t="shared" si="2"/>
        <v>1720534.180070525</v>
      </c>
      <c r="N60" s="28"/>
    </row>
    <row r="61" spans="4:14" ht="15.75">
      <c r="D61" s="28"/>
      <c r="E61" s="35">
        <f t="shared" si="3"/>
        <v>58</v>
      </c>
      <c r="F61" s="1">
        <f t="shared" si="4"/>
        <v>17994.51911700339</v>
      </c>
      <c r="G61" s="1">
        <f>IF(E61="",0,IF(E61&lt;'New EMI Calculator'!$G$10,0,IF(E61&gt;'New EMI Calculator'!$G$10,E61-'New EMI Calculator'!$G$10+1,IF(M60&lt;EMI,0,IF(E61="",NA(),IF(OR(E61='New EMI Calculator'!$G$10),'New EMI Calculator'!$G$10-E61+1))))))</f>
        <v>35</v>
      </c>
      <c r="H61" s="1">
        <f t="shared" si="5"/>
        <v>11</v>
      </c>
      <c r="I61" s="1">
        <f>IF(E61="",0,IF(M60&lt;I60,M60,IF(E61="",NA(),IF(H61=1,I60*(1+'New EMI Calculator'!$G$11),IF(OR(E61='New EMI Calculator'!$G$10),EMI*(1+'New EMI Calculator'!$G$11),I60)))))</f>
        <v>20830.905192821054</v>
      </c>
      <c r="J61" s="1">
        <f t="shared" si="6"/>
        <v>2836.3860758176634</v>
      </c>
      <c r="K61" s="1">
        <f t="shared" si="0"/>
        <v>12904.006350528936</v>
      </c>
      <c r="L61" s="1">
        <f t="shared" si="1"/>
        <v>7926.8988422921175</v>
      </c>
      <c r="M61" s="1">
        <f t="shared" si="2"/>
        <v>1712607.2812282329</v>
      </c>
      <c r="N61" s="28"/>
    </row>
    <row r="62" spans="4:14" ht="15.75">
      <c r="D62" s="28"/>
      <c r="E62" s="35">
        <f t="shared" si="3"/>
        <v>59</v>
      </c>
      <c r="F62" s="1">
        <f t="shared" si="4"/>
        <v>17994.51911700339</v>
      </c>
      <c r="G62" s="1">
        <f>IF(E62="",0,IF(E62&lt;'New EMI Calculator'!$G$10,0,IF(E62&gt;'New EMI Calculator'!$G$10,E62-'New EMI Calculator'!$G$10+1,IF(M61&lt;EMI,0,IF(E62="",NA(),IF(OR(E62='New EMI Calculator'!$G$10),'New EMI Calculator'!$G$10-E62+1))))))</f>
        <v>36</v>
      </c>
      <c r="H62" s="1">
        <f t="shared" si="5"/>
        <v>0</v>
      </c>
      <c r="I62" s="1">
        <f>IF(E62="",0,IF(M61&lt;I61,M61,IF(E62="",NA(),IF(H62=1,I61*(1+'New EMI Calculator'!$G$11),IF(OR(E62='New EMI Calculator'!$G$10),EMI*(1+'New EMI Calculator'!$G$11),I61)))))</f>
        <v>20830.905192821054</v>
      </c>
      <c r="J62" s="1">
        <f t="shared" si="6"/>
        <v>2836.3860758176634</v>
      </c>
      <c r="K62" s="1">
        <f t="shared" si="0"/>
        <v>12844.554609211746</v>
      </c>
      <c r="L62" s="1">
        <f t="shared" si="1"/>
        <v>7986.3505836093082</v>
      </c>
      <c r="M62" s="1">
        <f t="shared" si="2"/>
        <v>1704620.9306446237</v>
      </c>
      <c r="N62" s="28"/>
    </row>
    <row r="63" spans="4:14" ht="15.75">
      <c r="D63" s="28"/>
      <c r="E63" s="35">
        <f t="shared" si="3"/>
        <v>60</v>
      </c>
      <c r="F63" s="1">
        <f t="shared" si="4"/>
        <v>17994.51911700339</v>
      </c>
      <c r="G63" s="1">
        <f>IF(E63="",0,IF(E63&lt;'New EMI Calculator'!$G$10,0,IF(E63&gt;'New EMI Calculator'!$G$10,E63-'New EMI Calculator'!$G$10+1,IF(M62&lt;EMI,0,IF(E63="",NA(),IF(OR(E63='New EMI Calculator'!$G$10),'New EMI Calculator'!$G$10-E63+1))))))</f>
        <v>37</v>
      </c>
      <c r="H63" s="1">
        <f t="shared" si="5"/>
        <v>1</v>
      </c>
      <c r="I63" s="1">
        <f>IF(E63="",0,IF(M62&lt;I62,M62,IF(E63="",NA(),IF(H63=1,I62*(1+'New EMI Calculator'!$G$11),IF(OR(E63='New EMI Calculator'!$G$10),EMI*(1+'New EMI Calculator'!$G$11),I62)))))</f>
        <v>21872.450452462108</v>
      </c>
      <c r="J63" s="1">
        <f t="shared" si="6"/>
        <v>3877.9313354587175</v>
      </c>
      <c r="K63" s="1">
        <f t="shared" si="0"/>
        <v>12784.656979834677</v>
      </c>
      <c r="L63" s="1">
        <f t="shared" si="1"/>
        <v>9087.7934726274307</v>
      </c>
      <c r="M63" s="1">
        <f t="shared" si="2"/>
        <v>1695533.1371719963</v>
      </c>
      <c r="N63" s="28"/>
    </row>
    <row r="64" spans="4:14" ht="15.75">
      <c r="D64" s="28"/>
      <c r="E64" s="35">
        <f t="shared" si="3"/>
        <v>61</v>
      </c>
      <c r="F64" s="1">
        <f t="shared" si="4"/>
        <v>17994.51911700339</v>
      </c>
      <c r="G64" s="1">
        <f>IF(E64="",0,IF(E64&lt;'New EMI Calculator'!$G$10,0,IF(E64&gt;'New EMI Calculator'!$G$10,E64-'New EMI Calculator'!$G$10+1,IF(M63&lt;EMI,0,IF(E64="",NA(),IF(OR(E64='New EMI Calculator'!$G$10),'New EMI Calculator'!$G$10-E64+1))))))</f>
        <v>38</v>
      </c>
      <c r="H64" s="1">
        <f t="shared" si="5"/>
        <v>2</v>
      </c>
      <c r="I64" s="1">
        <f>IF(E64="",0,IF(M63&lt;I63,M63,IF(E64="",NA(),IF(H64=1,I63*(1+'New EMI Calculator'!$G$11),IF(OR(E64='New EMI Calculator'!$G$10),EMI*(1+'New EMI Calculator'!$G$11),I63)))))</f>
        <v>21872.450452462108</v>
      </c>
      <c r="J64" s="1">
        <f t="shared" si="6"/>
        <v>3877.9313354587175</v>
      </c>
      <c r="K64" s="1">
        <f t="shared" si="0"/>
        <v>12716.498528789971</v>
      </c>
      <c r="L64" s="1">
        <f t="shared" si="1"/>
        <v>9155.9519236721371</v>
      </c>
      <c r="M64" s="1">
        <f t="shared" si="2"/>
        <v>1686377.1852483242</v>
      </c>
      <c r="N64" s="28"/>
    </row>
    <row r="65" spans="4:14" ht="15.75">
      <c r="D65" s="28"/>
      <c r="E65" s="35">
        <f t="shared" si="3"/>
        <v>62</v>
      </c>
      <c r="F65" s="1">
        <f t="shared" si="4"/>
        <v>17994.51911700339</v>
      </c>
      <c r="G65" s="1">
        <f>IF(E65="",0,IF(E65&lt;'New EMI Calculator'!$G$10,0,IF(E65&gt;'New EMI Calculator'!$G$10,E65-'New EMI Calculator'!$G$10+1,IF(M64&lt;EMI,0,IF(E65="",NA(),IF(OR(E65='New EMI Calculator'!$G$10),'New EMI Calculator'!$G$10-E65+1))))))</f>
        <v>39</v>
      </c>
      <c r="H65" s="1">
        <f t="shared" si="5"/>
        <v>3</v>
      </c>
      <c r="I65" s="1">
        <f>IF(E65="",0,IF(M64&lt;I64,M64,IF(E65="",NA(),IF(H65=1,I64*(1+'New EMI Calculator'!$G$11),IF(OR(E65='New EMI Calculator'!$G$10),EMI*(1+'New EMI Calculator'!$G$11),I64)))))</f>
        <v>21872.450452462108</v>
      </c>
      <c r="J65" s="1">
        <f t="shared" si="6"/>
        <v>3877.9313354587175</v>
      </c>
      <c r="K65" s="1">
        <f t="shared" si="0"/>
        <v>12647.828889362432</v>
      </c>
      <c r="L65" s="1">
        <f t="shared" si="1"/>
        <v>9224.6215630996758</v>
      </c>
      <c r="M65" s="1">
        <f t="shared" si="2"/>
        <v>1677152.5636852244</v>
      </c>
      <c r="N65" s="28"/>
    </row>
    <row r="66" spans="4:14" ht="15.75">
      <c r="D66" s="28"/>
      <c r="E66" s="35">
        <f t="shared" si="3"/>
        <v>63</v>
      </c>
      <c r="F66" s="1">
        <f t="shared" si="4"/>
        <v>17994.51911700339</v>
      </c>
      <c r="G66" s="1">
        <f>IF(E66="",0,IF(E66&lt;'New EMI Calculator'!$G$10,0,IF(E66&gt;'New EMI Calculator'!$G$10,E66-'New EMI Calculator'!$G$10+1,IF(M65&lt;EMI,0,IF(E66="",NA(),IF(OR(E66='New EMI Calculator'!$G$10),'New EMI Calculator'!$G$10-E66+1))))))</f>
        <v>40</v>
      </c>
      <c r="H66" s="1">
        <f t="shared" si="5"/>
        <v>4</v>
      </c>
      <c r="I66" s="1">
        <f>IF(E66="",0,IF(M65&lt;I65,M65,IF(E66="",NA(),IF(H66=1,I65*(1+'New EMI Calculator'!$G$11),IF(OR(E66='New EMI Calculator'!$G$10),EMI*(1+'New EMI Calculator'!$G$11),I65)))))</f>
        <v>21872.450452462108</v>
      </c>
      <c r="J66" s="1">
        <f t="shared" si="6"/>
        <v>3877.9313354587175</v>
      </c>
      <c r="K66" s="1">
        <f t="shared" si="0"/>
        <v>12578.644227639183</v>
      </c>
      <c r="L66" s="1">
        <f t="shared" si="1"/>
        <v>9293.8062248229253</v>
      </c>
      <c r="M66" s="1">
        <f t="shared" si="2"/>
        <v>1667858.7574604014</v>
      </c>
      <c r="N66" s="28"/>
    </row>
    <row r="67" spans="4:14" ht="15.75">
      <c r="D67" s="28"/>
      <c r="E67" s="35">
        <f t="shared" si="3"/>
        <v>64</v>
      </c>
      <c r="F67" s="1">
        <f t="shared" si="4"/>
        <v>17994.51911700339</v>
      </c>
      <c r="G67" s="1">
        <f>IF(E67="",0,IF(E67&lt;'New EMI Calculator'!$G$10,0,IF(E67&gt;'New EMI Calculator'!$G$10,E67-'New EMI Calculator'!$G$10+1,IF(M66&lt;EMI,0,IF(E67="",NA(),IF(OR(E67='New EMI Calculator'!$G$10),'New EMI Calculator'!$G$10-E67+1))))))</f>
        <v>41</v>
      </c>
      <c r="H67" s="1">
        <f t="shared" si="5"/>
        <v>5</v>
      </c>
      <c r="I67" s="1">
        <f>IF(E67="",0,IF(M66&lt;I66,M66,IF(E67="",NA(),IF(H67=1,I66*(1+'New EMI Calculator'!$G$11),IF(OR(E67='New EMI Calculator'!$G$10),EMI*(1+'New EMI Calculator'!$G$11),I66)))))</f>
        <v>21872.450452462108</v>
      </c>
      <c r="J67" s="1">
        <f t="shared" si="6"/>
        <v>3877.9313354587175</v>
      </c>
      <c r="K67" s="1">
        <f t="shared" si="0"/>
        <v>12508.94068095301</v>
      </c>
      <c r="L67" s="1">
        <f t="shared" si="1"/>
        <v>9363.5097715090978</v>
      </c>
      <c r="M67" s="1">
        <f t="shared" si="2"/>
        <v>1658495.2476888923</v>
      </c>
      <c r="N67" s="28"/>
    </row>
    <row r="68" spans="4:14" ht="15.75">
      <c r="D68" s="28"/>
      <c r="E68" s="35">
        <f t="shared" si="3"/>
        <v>65</v>
      </c>
      <c r="F68" s="1">
        <f t="shared" si="4"/>
        <v>17994.51911700339</v>
      </c>
      <c r="G68" s="1">
        <f>IF(E68="",0,IF(E68&lt;'New EMI Calculator'!$G$10,0,IF(E68&gt;'New EMI Calculator'!$G$10,E68-'New EMI Calculator'!$G$10+1,IF(M67&lt;EMI,0,IF(E68="",NA(),IF(OR(E68='New EMI Calculator'!$G$10),'New EMI Calculator'!$G$10-E68+1))))))</f>
        <v>42</v>
      </c>
      <c r="H68" s="1">
        <f t="shared" si="5"/>
        <v>6</v>
      </c>
      <c r="I68" s="1">
        <f>IF(E68="",0,IF(M67&lt;I67,M67,IF(E68="",NA(),IF(H68=1,I67*(1+'New EMI Calculator'!$G$11),IF(OR(E68='New EMI Calculator'!$G$10),EMI*(1+'New EMI Calculator'!$G$11),I67)))))</f>
        <v>21872.450452462108</v>
      </c>
      <c r="J68" s="1">
        <f t="shared" si="6"/>
        <v>3877.9313354587175</v>
      </c>
      <c r="K68" s="1">
        <f t="shared" ref="K68:K131" si="7">IF(E68="","",IF(M67&lt;0,0,M67)*Rate/12)</f>
        <v>12438.714357666691</v>
      </c>
      <c r="L68" s="1">
        <f t="shared" ref="L68:L131" si="8">IF(E68="","",F68+J68-K68)</f>
        <v>9433.7360947954166</v>
      </c>
      <c r="M68" s="1">
        <f t="shared" ref="M68:M131" si="9">IF(AND(F68&lt;&gt;0,F68&lt;EMI),0,IF(E68="","",IF(M67&lt;=0,0,M67-L68)))</f>
        <v>1649061.5115940969</v>
      </c>
      <c r="N68" s="28"/>
    </row>
    <row r="69" spans="4:14" ht="15.75">
      <c r="D69" s="28"/>
      <c r="E69" s="35">
        <f t="shared" ref="E69:E132" si="10">IF(E68="","",IF(M68=0,"",IF(M68&gt;0,E68+1,IF(E68&lt;Term*12,E68+1,""))))</f>
        <v>66</v>
      </c>
      <c r="F69" s="1">
        <f t="shared" ref="F69:F132" si="11">IF(E69="",0,IF(M68&lt;EMI,M68,IF(E69="",NA(),EMI)))</f>
        <v>17994.51911700339</v>
      </c>
      <c r="G69" s="1">
        <f>IF(E69="",0,IF(E69&lt;'New EMI Calculator'!$G$10,0,IF(E69&gt;'New EMI Calculator'!$G$10,E69-'New EMI Calculator'!$G$10+1,IF(M68&lt;EMI,0,IF(E69="",NA(),IF(OR(E69='New EMI Calculator'!$G$10),'New EMI Calculator'!$G$10-E69+1))))))</f>
        <v>43</v>
      </c>
      <c r="H69" s="1">
        <f t="shared" ref="H69:H132" si="12">MOD(G69,12)</f>
        <v>7</v>
      </c>
      <c r="I69" s="1">
        <f>IF(E69="",0,IF(M68&lt;I68,M68,IF(E69="",NA(),IF(H69=1,I68*(1+'New EMI Calculator'!$G$11),IF(OR(E69='New EMI Calculator'!$G$10),EMI*(1+'New EMI Calculator'!$G$11),I68)))))</f>
        <v>21872.450452462108</v>
      </c>
      <c r="J69" s="1">
        <f t="shared" ref="J69:J132" si="13">IF(E69="",0,I69-F69)</f>
        <v>3877.9313354587175</v>
      </c>
      <c r="K69" s="1">
        <f t="shared" si="7"/>
        <v>12367.961336955726</v>
      </c>
      <c r="L69" s="1">
        <f t="shared" si="8"/>
        <v>9504.4891155063815</v>
      </c>
      <c r="M69" s="1">
        <f t="shared" si="9"/>
        <v>1639557.0224785905</v>
      </c>
      <c r="N69" s="28"/>
    </row>
    <row r="70" spans="4:14" ht="15.75">
      <c r="D70" s="28"/>
      <c r="E70" s="35">
        <f t="shared" si="10"/>
        <v>67</v>
      </c>
      <c r="F70" s="1">
        <f t="shared" si="11"/>
        <v>17994.51911700339</v>
      </c>
      <c r="G70" s="1">
        <f>IF(E70="",0,IF(E70&lt;'New EMI Calculator'!$G$10,0,IF(E70&gt;'New EMI Calculator'!$G$10,E70-'New EMI Calculator'!$G$10+1,IF(M69&lt;EMI,0,IF(E70="",NA(),IF(OR(E70='New EMI Calculator'!$G$10),'New EMI Calculator'!$G$10-E70+1))))))</f>
        <v>44</v>
      </c>
      <c r="H70" s="1">
        <f t="shared" si="12"/>
        <v>8</v>
      </c>
      <c r="I70" s="1">
        <f>IF(E70="",0,IF(M69&lt;I69,M69,IF(E70="",NA(),IF(H70=1,I69*(1+'New EMI Calculator'!$G$11),IF(OR(E70='New EMI Calculator'!$G$10),EMI*(1+'New EMI Calculator'!$G$11),I69)))))</f>
        <v>21872.450452462108</v>
      </c>
      <c r="J70" s="1">
        <f t="shared" si="13"/>
        <v>3877.9313354587175</v>
      </c>
      <c r="K70" s="1">
        <f t="shared" si="7"/>
        <v>12296.677668589429</v>
      </c>
      <c r="L70" s="1">
        <f t="shared" si="8"/>
        <v>9575.7727838726787</v>
      </c>
      <c r="M70" s="1">
        <f t="shared" si="9"/>
        <v>1629981.2496947178</v>
      </c>
      <c r="N70" s="28"/>
    </row>
    <row r="71" spans="4:14" ht="15.75">
      <c r="D71" s="28"/>
      <c r="E71" s="35">
        <f t="shared" si="10"/>
        <v>68</v>
      </c>
      <c r="F71" s="1">
        <f t="shared" si="11"/>
        <v>17994.51911700339</v>
      </c>
      <c r="G71" s="1">
        <f>IF(E71="",0,IF(E71&lt;'New EMI Calculator'!$G$10,0,IF(E71&gt;'New EMI Calculator'!$G$10,E71-'New EMI Calculator'!$G$10+1,IF(M70&lt;EMI,0,IF(E71="",NA(),IF(OR(E71='New EMI Calculator'!$G$10),'New EMI Calculator'!$G$10-E71+1))))))</f>
        <v>45</v>
      </c>
      <c r="H71" s="1">
        <f t="shared" si="12"/>
        <v>9</v>
      </c>
      <c r="I71" s="1">
        <f>IF(E71="",0,IF(M70&lt;I70,M70,IF(E71="",NA(),IF(H71=1,I70*(1+'New EMI Calculator'!$G$11),IF(OR(E71='New EMI Calculator'!$G$10),EMI*(1+'New EMI Calculator'!$G$11),I70)))))</f>
        <v>21872.450452462108</v>
      </c>
      <c r="J71" s="1">
        <f t="shared" si="13"/>
        <v>3877.9313354587175</v>
      </c>
      <c r="K71" s="1">
        <f t="shared" si="7"/>
        <v>12224.859372710382</v>
      </c>
      <c r="L71" s="1">
        <f t="shared" si="8"/>
        <v>9647.5910797517263</v>
      </c>
      <c r="M71" s="1">
        <f t="shared" si="9"/>
        <v>1620333.6586149661</v>
      </c>
      <c r="N71" s="28"/>
    </row>
    <row r="72" spans="4:14" ht="15.75">
      <c r="D72" s="28"/>
      <c r="E72" s="35">
        <f t="shared" si="10"/>
        <v>69</v>
      </c>
      <c r="F72" s="1">
        <f t="shared" si="11"/>
        <v>17994.51911700339</v>
      </c>
      <c r="G72" s="1">
        <f>IF(E72="",0,IF(E72&lt;'New EMI Calculator'!$G$10,0,IF(E72&gt;'New EMI Calculator'!$G$10,E72-'New EMI Calculator'!$G$10+1,IF(M71&lt;EMI,0,IF(E72="",NA(),IF(OR(E72='New EMI Calculator'!$G$10),'New EMI Calculator'!$G$10-E72+1))))))</f>
        <v>46</v>
      </c>
      <c r="H72" s="1">
        <f t="shared" si="12"/>
        <v>10</v>
      </c>
      <c r="I72" s="1">
        <f>IF(E72="",0,IF(M71&lt;I71,M71,IF(E72="",NA(),IF(H72=1,I71*(1+'New EMI Calculator'!$G$11),IF(OR(E72='New EMI Calculator'!$G$10),EMI*(1+'New EMI Calculator'!$G$11),I71)))))</f>
        <v>21872.450452462108</v>
      </c>
      <c r="J72" s="1">
        <f t="shared" si="13"/>
        <v>3877.9313354587175</v>
      </c>
      <c r="K72" s="1">
        <f t="shared" si="7"/>
        <v>12152.502439612246</v>
      </c>
      <c r="L72" s="1">
        <f t="shared" si="8"/>
        <v>9719.9480128498617</v>
      </c>
      <c r="M72" s="1">
        <f t="shared" si="9"/>
        <v>1610613.7106021163</v>
      </c>
      <c r="N72" s="28"/>
    </row>
    <row r="73" spans="4:14" ht="15.75">
      <c r="D73" s="28"/>
      <c r="E73" s="35">
        <f t="shared" si="10"/>
        <v>70</v>
      </c>
      <c r="F73" s="1">
        <f t="shared" si="11"/>
        <v>17994.51911700339</v>
      </c>
      <c r="G73" s="1">
        <f>IF(E73="",0,IF(E73&lt;'New EMI Calculator'!$G$10,0,IF(E73&gt;'New EMI Calculator'!$G$10,E73-'New EMI Calculator'!$G$10+1,IF(M72&lt;EMI,0,IF(E73="",NA(),IF(OR(E73='New EMI Calculator'!$G$10),'New EMI Calculator'!$G$10-E73+1))))))</f>
        <v>47</v>
      </c>
      <c r="H73" s="1">
        <f t="shared" si="12"/>
        <v>11</v>
      </c>
      <c r="I73" s="1">
        <f>IF(E73="",0,IF(M72&lt;I72,M72,IF(E73="",NA(),IF(H73=1,I72*(1+'New EMI Calculator'!$G$11),IF(OR(E73='New EMI Calculator'!$G$10),EMI*(1+'New EMI Calculator'!$G$11),I72)))))</f>
        <v>21872.450452462108</v>
      </c>
      <c r="J73" s="1">
        <f t="shared" si="13"/>
        <v>3877.9313354587175</v>
      </c>
      <c r="K73" s="1">
        <f t="shared" si="7"/>
        <v>12079.60282951587</v>
      </c>
      <c r="L73" s="1">
        <f t="shared" si="8"/>
        <v>9792.8476229462376</v>
      </c>
      <c r="M73" s="1">
        <f t="shared" si="9"/>
        <v>1600820.8629791702</v>
      </c>
      <c r="N73" s="28"/>
    </row>
    <row r="74" spans="4:14" ht="15.75">
      <c r="D74" s="28"/>
      <c r="E74" s="35">
        <f t="shared" si="10"/>
        <v>71</v>
      </c>
      <c r="F74" s="1">
        <f t="shared" si="11"/>
        <v>17994.51911700339</v>
      </c>
      <c r="G74" s="1">
        <f>IF(E74="",0,IF(E74&lt;'New EMI Calculator'!$G$10,0,IF(E74&gt;'New EMI Calculator'!$G$10,E74-'New EMI Calculator'!$G$10+1,IF(M73&lt;EMI,0,IF(E74="",NA(),IF(OR(E74='New EMI Calculator'!$G$10),'New EMI Calculator'!$G$10-E74+1))))))</f>
        <v>48</v>
      </c>
      <c r="H74" s="1">
        <f t="shared" si="12"/>
        <v>0</v>
      </c>
      <c r="I74" s="1">
        <f>IF(E74="",0,IF(M73&lt;I73,M73,IF(E74="",NA(),IF(H74=1,I73*(1+'New EMI Calculator'!$G$11),IF(OR(E74='New EMI Calculator'!$G$10),EMI*(1+'New EMI Calculator'!$G$11),I73)))))</f>
        <v>21872.450452462108</v>
      </c>
      <c r="J74" s="1">
        <f t="shared" si="13"/>
        <v>3877.9313354587175</v>
      </c>
      <c r="K74" s="1">
        <f t="shared" si="7"/>
        <v>12006.156472343777</v>
      </c>
      <c r="L74" s="1">
        <f t="shared" si="8"/>
        <v>9866.2939801183311</v>
      </c>
      <c r="M74" s="1">
        <f t="shared" si="9"/>
        <v>1590954.5689990518</v>
      </c>
      <c r="N74" s="28"/>
    </row>
    <row r="75" spans="4:14" ht="15.75">
      <c r="D75" s="28"/>
      <c r="E75" s="35">
        <f t="shared" si="10"/>
        <v>72</v>
      </c>
      <c r="F75" s="1">
        <f t="shared" si="11"/>
        <v>17994.51911700339</v>
      </c>
      <c r="G75" s="1">
        <f>IF(E75="",0,IF(E75&lt;'New EMI Calculator'!$G$10,0,IF(E75&gt;'New EMI Calculator'!$G$10,E75-'New EMI Calculator'!$G$10+1,IF(M74&lt;EMI,0,IF(E75="",NA(),IF(OR(E75='New EMI Calculator'!$G$10),'New EMI Calculator'!$G$10-E75+1))))))</f>
        <v>49</v>
      </c>
      <c r="H75" s="1">
        <f t="shared" si="12"/>
        <v>1</v>
      </c>
      <c r="I75" s="1">
        <f>IF(E75="",0,IF(M74&lt;I74,M74,IF(E75="",NA(),IF(H75=1,I74*(1+'New EMI Calculator'!$G$11),IF(OR(E75='New EMI Calculator'!$G$10),EMI*(1+'New EMI Calculator'!$G$11),I74)))))</f>
        <v>22966.072975085215</v>
      </c>
      <c r="J75" s="1">
        <f t="shared" si="13"/>
        <v>4971.5538580818247</v>
      </c>
      <c r="K75" s="1">
        <f t="shared" si="7"/>
        <v>11932.159267492889</v>
      </c>
      <c r="L75" s="1">
        <f t="shared" si="8"/>
        <v>11033.913707592326</v>
      </c>
      <c r="M75" s="1">
        <f t="shared" si="9"/>
        <v>1579920.6552914595</v>
      </c>
      <c r="N75" s="28"/>
    </row>
    <row r="76" spans="4:14" ht="15.75">
      <c r="D76" s="28"/>
      <c r="E76" s="35">
        <f t="shared" si="10"/>
        <v>73</v>
      </c>
      <c r="F76" s="1">
        <f t="shared" si="11"/>
        <v>17994.51911700339</v>
      </c>
      <c r="G76" s="1">
        <f>IF(E76="",0,IF(E76&lt;'New EMI Calculator'!$G$10,0,IF(E76&gt;'New EMI Calculator'!$G$10,E76-'New EMI Calculator'!$G$10+1,IF(M75&lt;EMI,0,IF(E76="",NA(),IF(OR(E76='New EMI Calculator'!$G$10),'New EMI Calculator'!$G$10-E76+1))))))</f>
        <v>50</v>
      </c>
      <c r="H76" s="1">
        <f t="shared" si="12"/>
        <v>2</v>
      </c>
      <c r="I76" s="1">
        <f>IF(E76="",0,IF(M75&lt;I75,M75,IF(E76="",NA(),IF(H76=1,I75*(1+'New EMI Calculator'!$G$11),IF(OR(E76='New EMI Calculator'!$G$10),EMI*(1+'New EMI Calculator'!$G$11),I75)))))</f>
        <v>22966.072975085215</v>
      </c>
      <c r="J76" s="1">
        <f t="shared" si="13"/>
        <v>4971.5538580818247</v>
      </c>
      <c r="K76" s="1">
        <f t="shared" si="7"/>
        <v>11849.404914685947</v>
      </c>
      <c r="L76" s="1">
        <f t="shared" si="8"/>
        <v>11116.668060399268</v>
      </c>
      <c r="M76" s="1">
        <f t="shared" si="9"/>
        <v>1568803.9872310602</v>
      </c>
      <c r="N76" s="28"/>
    </row>
    <row r="77" spans="4:14" ht="15.75">
      <c r="D77" s="28"/>
      <c r="E77" s="35">
        <f t="shared" si="10"/>
        <v>74</v>
      </c>
      <c r="F77" s="1">
        <f t="shared" si="11"/>
        <v>17994.51911700339</v>
      </c>
      <c r="G77" s="1">
        <f>IF(E77="",0,IF(E77&lt;'New EMI Calculator'!$G$10,0,IF(E77&gt;'New EMI Calculator'!$G$10,E77-'New EMI Calculator'!$G$10+1,IF(M76&lt;EMI,0,IF(E77="",NA(),IF(OR(E77='New EMI Calculator'!$G$10),'New EMI Calculator'!$G$10-E77+1))))))</f>
        <v>51</v>
      </c>
      <c r="H77" s="1">
        <f t="shared" si="12"/>
        <v>3</v>
      </c>
      <c r="I77" s="1">
        <f>IF(E77="",0,IF(M76&lt;I76,M76,IF(E77="",NA(),IF(H77=1,I76*(1+'New EMI Calculator'!$G$11),IF(OR(E77='New EMI Calculator'!$G$10),EMI*(1+'New EMI Calculator'!$G$11),I76)))))</f>
        <v>22966.072975085215</v>
      </c>
      <c r="J77" s="1">
        <f t="shared" si="13"/>
        <v>4971.5538580818247</v>
      </c>
      <c r="K77" s="1">
        <f t="shared" si="7"/>
        <v>11766.02990423295</v>
      </c>
      <c r="L77" s="1">
        <f t="shared" si="8"/>
        <v>11200.043070852265</v>
      </c>
      <c r="M77" s="1">
        <f t="shared" si="9"/>
        <v>1557603.9441602079</v>
      </c>
      <c r="N77" s="28"/>
    </row>
    <row r="78" spans="4:14" ht="15.75">
      <c r="D78" s="28"/>
      <c r="E78" s="35">
        <f t="shared" si="10"/>
        <v>75</v>
      </c>
      <c r="F78" s="1">
        <f t="shared" si="11"/>
        <v>17994.51911700339</v>
      </c>
      <c r="G78" s="1">
        <f>IF(E78="",0,IF(E78&lt;'New EMI Calculator'!$G$10,0,IF(E78&gt;'New EMI Calculator'!$G$10,E78-'New EMI Calculator'!$G$10+1,IF(M77&lt;EMI,0,IF(E78="",NA(),IF(OR(E78='New EMI Calculator'!$G$10),'New EMI Calculator'!$G$10-E78+1))))))</f>
        <v>52</v>
      </c>
      <c r="H78" s="1">
        <f t="shared" si="12"/>
        <v>4</v>
      </c>
      <c r="I78" s="1">
        <f>IF(E78="",0,IF(M77&lt;I77,M77,IF(E78="",NA(),IF(H78=1,I77*(1+'New EMI Calculator'!$G$11),IF(OR(E78='New EMI Calculator'!$G$10),EMI*(1+'New EMI Calculator'!$G$11),I77)))))</f>
        <v>22966.072975085215</v>
      </c>
      <c r="J78" s="1">
        <f t="shared" si="13"/>
        <v>4971.5538580818247</v>
      </c>
      <c r="K78" s="1">
        <f t="shared" si="7"/>
        <v>11682.029581201559</v>
      </c>
      <c r="L78" s="1">
        <f t="shared" si="8"/>
        <v>11284.043393883656</v>
      </c>
      <c r="M78" s="1">
        <f t="shared" si="9"/>
        <v>1546319.9007663243</v>
      </c>
      <c r="N78" s="28"/>
    </row>
    <row r="79" spans="4:14" ht="15.75">
      <c r="D79" s="28"/>
      <c r="E79" s="35">
        <f t="shared" si="10"/>
        <v>76</v>
      </c>
      <c r="F79" s="1">
        <f t="shared" si="11"/>
        <v>17994.51911700339</v>
      </c>
      <c r="G79" s="1">
        <f>IF(E79="",0,IF(E79&lt;'New EMI Calculator'!$G$10,0,IF(E79&gt;'New EMI Calculator'!$G$10,E79-'New EMI Calculator'!$G$10+1,IF(M78&lt;EMI,0,IF(E79="",NA(),IF(OR(E79='New EMI Calculator'!$G$10),'New EMI Calculator'!$G$10-E79+1))))))</f>
        <v>53</v>
      </c>
      <c r="H79" s="1">
        <f t="shared" si="12"/>
        <v>5</v>
      </c>
      <c r="I79" s="1">
        <f>IF(E79="",0,IF(M78&lt;I78,M78,IF(E79="",NA(),IF(H79=1,I78*(1+'New EMI Calculator'!$G$11),IF(OR(E79='New EMI Calculator'!$G$10),EMI*(1+'New EMI Calculator'!$G$11),I78)))))</f>
        <v>22966.072975085215</v>
      </c>
      <c r="J79" s="1">
        <f t="shared" si="13"/>
        <v>4971.5538580818247</v>
      </c>
      <c r="K79" s="1">
        <f t="shared" si="7"/>
        <v>11597.399255747432</v>
      </c>
      <c r="L79" s="1">
        <f t="shared" si="8"/>
        <v>11368.673719337783</v>
      </c>
      <c r="M79" s="1">
        <f t="shared" si="9"/>
        <v>1534951.2270469866</v>
      </c>
      <c r="N79" s="28"/>
    </row>
    <row r="80" spans="4:14" ht="15.75">
      <c r="D80" s="28"/>
      <c r="E80" s="35">
        <f t="shared" si="10"/>
        <v>77</v>
      </c>
      <c r="F80" s="1">
        <f t="shared" si="11"/>
        <v>17994.51911700339</v>
      </c>
      <c r="G80" s="1">
        <f>IF(E80="",0,IF(E80&lt;'New EMI Calculator'!$G$10,0,IF(E80&gt;'New EMI Calculator'!$G$10,E80-'New EMI Calculator'!$G$10+1,IF(M79&lt;EMI,0,IF(E80="",NA(),IF(OR(E80='New EMI Calculator'!$G$10),'New EMI Calculator'!$G$10-E80+1))))))</f>
        <v>54</v>
      </c>
      <c r="H80" s="1">
        <f t="shared" si="12"/>
        <v>6</v>
      </c>
      <c r="I80" s="1">
        <f>IF(E80="",0,IF(M79&lt;I79,M79,IF(E80="",NA(),IF(H80=1,I79*(1+'New EMI Calculator'!$G$11),IF(OR(E80='New EMI Calculator'!$G$10),EMI*(1+'New EMI Calculator'!$G$11),I79)))))</f>
        <v>22966.072975085215</v>
      </c>
      <c r="J80" s="1">
        <f t="shared" si="13"/>
        <v>4971.5538580818247</v>
      </c>
      <c r="K80" s="1">
        <f t="shared" si="7"/>
        <v>11512.1342028524</v>
      </c>
      <c r="L80" s="1">
        <f t="shared" si="8"/>
        <v>11453.938772232816</v>
      </c>
      <c r="M80" s="1">
        <f t="shared" si="9"/>
        <v>1523497.2882747538</v>
      </c>
      <c r="N80" s="28"/>
    </row>
    <row r="81" spans="4:14" ht="15.75">
      <c r="D81" s="28"/>
      <c r="E81" s="35">
        <f t="shared" si="10"/>
        <v>78</v>
      </c>
      <c r="F81" s="1">
        <f t="shared" si="11"/>
        <v>17994.51911700339</v>
      </c>
      <c r="G81" s="1">
        <f>IF(E81="",0,IF(E81&lt;'New EMI Calculator'!$G$10,0,IF(E81&gt;'New EMI Calculator'!$G$10,E81-'New EMI Calculator'!$G$10+1,IF(M80&lt;EMI,0,IF(E81="",NA(),IF(OR(E81='New EMI Calculator'!$G$10),'New EMI Calculator'!$G$10-E81+1))))))</f>
        <v>55</v>
      </c>
      <c r="H81" s="1">
        <f t="shared" si="12"/>
        <v>7</v>
      </c>
      <c r="I81" s="1">
        <f>IF(E81="",0,IF(M80&lt;I80,M80,IF(E81="",NA(),IF(H81=1,I80*(1+'New EMI Calculator'!$G$11),IF(OR(E81='New EMI Calculator'!$G$10),EMI*(1+'New EMI Calculator'!$G$11),I80)))))</f>
        <v>22966.072975085215</v>
      </c>
      <c r="J81" s="1">
        <f t="shared" si="13"/>
        <v>4971.5538580818247</v>
      </c>
      <c r="K81" s="1">
        <f t="shared" si="7"/>
        <v>11426.229662060652</v>
      </c>
      <c r="L81" s="1">
        <f t="shared" si="8"/>
        <v>11539.843313024563</v>
      </c>
      <c r="M81" s="1">
        <f t="shared" si="9"/>
        <v>1511957.4449617292</v>
      </c>
      <c r="N81" s="28"/>
    </row>
    <row r="82" spans="4:14" ht="15.75">
      <c r="D82" s="28"/>
      <c r="E82" s="35">
        <f t="shared" si="10"/>
        <v>79</v>
      </c>
      <c r="F82" s="1">
        <f t="shared" si="11"/>
        <v>17994.51911700339</v>
      </c>
      <c r="G82" s="1">
        <f>IF(E82="",0,IF(E82&lt;'New EMI Calculator'!$G$10,0,IF(E82&gt;'New EMI Calculator'!$G$10,E82-'New EMI Calculator'!$G$10+1,IF(M81&lt;EMI,0,IF(E82="",NA(),IF(OR(E82='New EMI Calculator'!$G$10),'New EMI Calculator'!$G$10-E82+1))))))</f>
        <v>56</v>
      </c>
      <c r="H82" s="1">
        <f t="shared" si="12"/>
        <v>8</v>
      </c>
      <c r="I82" s="1">
        <f>IF(E82="",0,IF(M81&lt;I81,M81,IF(E82="",NA(),IF(H82=1,I81*(1+'New EMI Calculator'!$G$11),IF(OR(E82='New EMI Calculator'!$G$10),EMI*(1+'New EMI Calculator'!$G$11),I81)))))</f>
        <v>22966.072975085215</v>
      </c>
      <c r="J82" s="1">
        <f t="shared" si="13"/>
        <v>4971.5538580818247</v>
      </c>
      <c r="K82" s="1">
        <f t="shared" si="7"/>
        <v>11339.680837212969</v>
      </c>
      <c r="L82" s="1">
        <f t="shared" si="8"/>
        <v>11626.392137872246</v>
      </c>
      <c r="M82" s="1">
        <f t="shared" si="9"/>
        <v>1500331.0528238569</v>
      </c>
      <c r="N82" s="28"/>
    </row>
    <row r="83" spans="4:14" ht="15.75">
      <c r="D83" s="28"/>
      <c r="E83" s="35">
        <f t="shared" si="10"/>
        <v>80</v>
      </c>
      <c r="F83" s="1">
        <f t="shared" si="11"/>
        <v>17994.51911700339</v>
      </c>
      <c r="G83" s="1">
        <f>IF(E83="",0,IF(E83&lt;'New EMI Calculator'!$G$10,0,IF(E83&gt;'New EMI Calculator'!$G$10,E83-'New EMI Calculator'!$G$10+1,IF(M82&lt;EMI,0,IF(E83="",NA(),IF(OR(E83='New EMI Calculator'!$G$10),'New EMI Calculator'!$G$10-E83+1))))))</f>
        <v>57</v>
      </c>
      <c r="H83" s="1">
        <f t="shared" si="12"/>
        <v>9</v>
      </c>
      <c r="I83" s="1">
        <f>IF(E83="",0,IF(M82&lt;I82,M82,IF(E83="",NA(),IF(H83=1,I82*(1+'New EMI Calculator'!$G$11),IF(OR(E83='New EMI Calculator'!$G$10),EMI*(1+'New EMI Calculator'!$G$11),I82)))))</f>
        <v>22966.072975085215</v>
      </c>
      <c r="J83" s="1">
        <f t="shared" si="13"/>
        <v>4971.5538580818247</v>
      </c>
      <c r="K83" s="1">
        <f t="shared" si="7"/>
        <v>11252.482896178926</v>
      </c>
      <c r="L83" s="1">
        <f t="shared" si="8"/>
        <v>11713.590078906289</v>
      </c>
      <c r="M83" s="1">
        <f t="shared" si="9"/>
        <v>1488617.4627449505</v>
      </c>
      <c r="N83" s="28"/>
    </row>
    <row r="84" spans="4:14" ht="15.75">
      <c r="D84" s="28"/>
      <c r="E84" s="35">
        <f t="shared" si="10"/>
        <v>81</v>
      </c>
      <c r="F84" s="1">
        <f t="shared" si="11"/>
        <v>17994.51911700339</v>
      </c>
      <c r="G84" s="1">
        <f>IF(E84="",0,IF(E84&lt;'New EMI Calculator'!$G$10,0,IF(E84&gt;'New EMI Calculator'!$G$10,E84-'New EMI Calculator'!$G$10+1,IF(M83&lt;EMI,0,IF(E84="",NA(),IF(OR(E84='New EMI Calculator'!$G$10),'New EMI Calculator'!$G$10-E84+1))))))</f>
        <v>58</v>
      </c>
      <c r="H84" s="1">
        <f t="shared" si="12"/>
        <v>10</v>
      </c>
      <c r="I84" s="1">
        <f>IF(E84="",0,IF(M83&lt;I83,M83,IF(E84="",NA(),IF(H84=1,I83*(1+'New EMI Calculator'!$G$11),IF(OR(E84='New EMI Calculator'!$G$10),EMI*(1+'New EMI Calculator'!$G$11),I83)))))</f>
        <v>22966.072975085215</v>
      </c>
      <c r="J84" s="1">
        <f t="shared" si="13"/>
        <v>4971.5538580818247</v>
      </c>
      <c r="K84" s="1">
        <f t="shared" si="7"/>
        <v>11164.63097058713</v>
      </c>
      <c r="L84" s="1">
        <f t="shared" si="8"/>
        <v>11801.442004498085</v>
      </c>
      <c r="M84" s="1">
        <f t="shared" si="9"/>
        <v>1476816.0207404525</v>
      </c>
      <c r="N84" s="28"/>
    </row>
    <row r="85" spans="4:14" ht="15.75">
      <c r="D85" s="28"/>
      <c r="E85" s="35">
        <f t="shared" si="10"/>
        <v>82</v>
      </c>
      <c r="F85" s="1">
        <f t="shared" si="11"/>
        <v>17994.51911700339</v>
      </c>
      <c r="G85" s="1">
        <f>IF(E85="",0,IF(E85&lt;'New EMI Calculator'!$G$10,0,IF(E85&gt;'New EMI Calculator'!$G$10,E85-'New EMI Calculator'!$G$10+1,IF(M84&lt;EMI,0,IF(E85="",NA(),IF(OR(E85='New EMI Calculator'!$G$10),'New EMI Calculator'!$G$10-E85+1))))))</f>
        <v>59</v>
      </c>
      <c r="H85" s="1">
        <f t="shared" si="12"/>
        <v>11</v>
      </c>
      <c r="I85" s="1">
        <f>IF(E85="",0,IF(M84&lt;I84,M84,IF(E85="",NA(),IF(H85=1,I84*(1+'New EMI Calculator'!$G$11),IF(OR(E85='New EMI Calculator'!$G$10),EMI*(1+'New EMI Calculator'!$G$11),I84)))))</f>
        <v>22966.072975085215</v>
      </c>
      <c r="J85" s="1">
        <f t="shared" si="13"/>
        <v>4971.5538580818247</v>
      </c>
      <c r="K85" s="1">
        <f t="shared" si="7"/>
        <v>11076.120155553393</v>
      </c>
      <c r="L85" s="1">
        <f t="shared" si="8"/>
        <v>11889.952819531822</v>
      </c>
      <c r="M85" s="1">
        <f t="shared" si="9"/>
        <v>1464926.0679209207</v>
      </c>
      <c r="N85" s="28"/>
    </row>
    <row r="86" spans="4:14" ht="15.75">
      <c r="D86" s="28"/>
      <c r="E86" s="35">
        <f t="shared" si="10"/>
        <v>83</v>
      </c>
      <c r="F86" s="1">
        <f t="shared" si="11"/>
        <v>17994.51911700339</v>
      </c>
      <c r="G86" s="1">
        <f>IF(E86="",0,IF(E86&lt;'New EMI Calculator'!$G$10,0,IF(E86&gt;'New EMI Calculator'!$G$10,E86-'New EMI Calculator'!$G$10+1,IF(M85&lt;EMI,0,IF(E86="",NA(),IF(OR(E86='New EMI Calculator'!$G$10),'New EMI Calculator'!$G$10-E86+1))))))</f>
        <v>60</v>
      </c>
      <c r="H86" s="1">
        <f t="shared" si="12"/>
        <v>0</v>
      </c>
      <c r="I86" s="1">
        <f>IF(E86="",0,IF(M85&lt;I85,M85,IF(E86="",NA(),IF(H86=1,I85*(1+'New EMI Calculator'!$G$11),IF(OR(E86='New EMI Calculator'!$G$10),EMI*(1+'New EMI Calculator'!$G$11),I85)))))</f>
        <v>22966.072975085215</v>
      </c>
      <c r="J86" s="1">
        <f t="shared" si="13"/>
        <v>4971.5538580818247</v>
      </c>
      <c r="K86" s="1">
        <f t="shared" si="7"/>
        <v>10986.945509406905</v>
      </c>
      <c r="L86" s="1">
        <f t="shared" si="8"/>
        <v>11979.12746567831</v>
      </c>
      <c r="M86" s="1">
        <f t="shared" si="9"/>
        <v>1452946.9404552423</v>
      </c>
      <c r="N86" s="28"/>
    </row>
    <row r="87" spans="4:14" ht="15.75">
      <c r="D87" s="28"/>
      <c r="E87" s="35">
        <f t="shared" si="10"/>
        <v>84</v>
      </c>
      <c r="F87" s="1">
        <f t="shared" si="11"/>
        <v>17994.51911700339</v>
      </c>
      <c r="G87" s="1">
        <f>IF(E87="",0,IF(E87&lt;'New EMI Calculator'!$G$10,0,IF(E87&gt;'New EMI Calculator'!$G$10,E87-'New EMI Calculator'!$G$10+1,IF(M86&lt;EMI,0,IF(E87="",NA(),IF(OR(E87='New EMI Calculator'!$G$10),'New EMI Calculator'!$G$10-E87+1))))))</f>
        <v>61</v>
      </c>
      <c r="H87" s="1">
        <f t="shared" si="12"/>
        <v>1</v>
      </c>
      <c r="I87" s="1">
        <f>IF(E87="",0,IF(M86&lt;I86,M86,IF(E87="",NA(),IF(H87=1,I86*(1+'New EMI Calculator'!$G$11),IF(OR(E87='New EMI Calculator'!$G$10),EMI*(1+'New EMI Calculator'!$G$11),I86)))))</f>
        <v>24114.376623839478</v>
      </c>
      <c r="J87" s="1">
        <f t="shared" si="13"/>
        <v>6119.8575068360879</v>
      </c>
      <c r="K87" s="1">
        <f t="shared" si="7"/>
        <v>10897.102053414317</v>
      </c>
      <c r="L87" s="1">
        <f t="shared" si="8"/>
        <v>13217.274570425161</v>
      </c>
      <c r="M87" s="1">
        <f t="shared" si="9"/>
        <v>1439729.665884817</v>
      </c>
      <c r="N87" s="28"/>
    </row>
    <row r="88" spans="4:14" ht="15.75">
      <c r="D88" s="28"/>
      <c r="E88" s="35">
        <f t="shared" si="10"/>
        <v>85</v>
      </c>
      <c r="F88" s="1">
        <f t="shared" si="11"/>
        <v>17994.51911700339</v>
      </c>
      <c r="G88" s="1">
        <f>IF(E88="",0,IF(E88&lt;'New EMI Calculator'!$G$10,0,IF(E88&gt;'New EMI Calculator'!$G$10,E88-'New EMI Calculator'!$G$10+1,IF(M87&lt;EMI,0,IF(E88="",NA(),IF(OR(E88='New EMI Calculator'!$G$10),'New EMI Calculator'!$G$10-E88+1))))))</f>
        <v>62</v>
      </c>
      <c r="H88" s="1">
        <f t="shared" si="12"/>
        <v>2</v>
      </c>
      <c r="I88" s="1">
        <f>IF(E88="",0,IF(M87&lt;I87,M87,IF(E88="",NA(),IF(H88=1,I87*(1+'New EMI Calculator'!$G$11),IF(OR(E88='New EMI Calculator'!$G$10),EMI*(1+'New EMI Calculator'!$G$11),I87)))))</f>
        <v>24114.376623839478</v>
      </c>
      <c r="J88" s="1">
        <f t="shared" si="13"/>
        <v>6119.8575068360879</v>
      </c>
      <c r="K88" s="1">
        <f t="shared" si="7"/>
        <v>10797.972494136127</v>
      </c>
      <c r="L88" s="1">
        <f t="shared" si="8"/>
        <v>13316.404129703351</v>
      </c>
      <c r="M88" s="1">
        <f t="shared" si="9"/>
        <v>1426413.2617551137</v>
      </c>
      <c r="N88" s="28"/>
    </row>
    <row r="89" spans="4:14" ht="15.75">
      <c r="D89" s="28"/>
      <c r="E89" s="35">
        <f t="shared" si="10"/>
        <v>86</v>
      </c>
      <c r="F89" s="1">
        <f t="shared" si="11"/>
        <v>17994.51911700339</v>
      </c>
      <c r="G89" s="1">
        <f>IF(E89="",0,IF(E89&lt;'New EMI Calculator'!$G$10,0,IF(E89&gt;'New EMI Calculator'!$G$10,E89-'New EMI Calculator'!$G$10+1,IF(M88&lt;EMI,0,IF(E89="",NA(),IF(OR(E89='New EMI Calculator'!$G$10),'New EMI Calculator'!$G$10-E89+1))))))</f>
        <v>63</v>
      </c>
      <c r="H89" s="1">
        <f t="shared" si="12"/>
        <v>3</v>
      </c>
      <c r="I89" s="1">
        <f>IF(E89="",0,IF(M88&lt;I88,M88,IF(E89="",NA(),IF(H89=1,I88*(1+'New EMI Calculator'!$G$11),IF(OR(E89='New EMI Calculator'!$G$10),EMI*(1+'New EMI Calculator'!$G$11),I88)))))</f>
        <v>24114.376623839478</v>
      </c>
      <c r="J89" s="1">
        <f t="shared" si="13"/>
        <v>6119.8575068360879</v>
      </c>
      <c r="K89" s="1">
        <f t="shared" si="7"/>
        <v>10698.099463163353</v>
      </c>
      <c r="L89" s="1">
        <f t="shared" si="8"/>
        <v>13416.277160676125</v>
      </c>
      <c r="M89" s="1">
        <f t="shared" si="9"/>
        <v>1412996.9845944375</v>
      </c>
      <c r="N89" s="28"/>
    </row>
    <row r="90" spans="4:14" ht="15.75">
      <c r="D90" s="28"/>
      <c r="E90" s="35">
        <f t="shared" si="10"/>
        <v>87</v>
      </c>
      <c r="F90" s="1">
        <f t="shared" si="11"/>
        <v>17994.51911700339</v>
      </c>
      <c r="G90" s="1">
        <f>IF(E90="",0,IF(E90&lt;'New EMI Calculator'!$G$10,0,IF(E90&gt;'New EMI Calculator'!$G$10,E90-'New EMI Calculator'!$G$10+1,IF(M89&lt;EMI,0,IF(E90="",NA(),IF(OR(E90='New EMI Calculator'!$G$10),'New EMI Calculator'!$G$10-E90+1))))))</f>
        <v>64</v>
      </c>
      <c r="H90" s="1">
        <f t="shared" si="12"/>
        <v>4</v>
      </c>
      <c r="I90" s="1">
        <f>IF(E90="",0,IF(M89&lt;I89,M89,IF(E90="",NA(),IF(H90=1,I89*(1+'New EMI Calculator'!$G$11),IF(OR(E90='New EMI Calculator'!$G$10),EMI*(1+'New EMI Calculator'!$G$11),I89)))))</f>
        <v>24114.376623839478</v>
      </c>
      <c r="J90" s="1">
        <f t="shared" si="13"/>
        <v>6119.8575068360879</v>
      </c>
      <c r="K90" s="1">
        <f t="shared" si="7"/>
        <v>10597.477384458281</v>
      </c>
      <c r="L90" s="1">
        <f t="shared" si="8"/>
        <v>13516.899239381197</v>
      </c>
      <c r="M90" s="1">
        <f t="shared" si="9"/>
        <v>1399480.0853550562</v>
      </c>
      <c r="N90" s="28"/>
    </row>
    <row r="91" spans="4:14" ht="15.75">
      <c r="D91" s="28"/>
      <c r="E91" s="35">
        <f t="shared" si="10"/>
        <v>88</v>
      </c>
      <c r="F91" s="1">
        <f t="shared" si="11"/>
        <v>17994.51911700339</v>
      </c>
      <c r="G91" s="1">
        <f>IF(E91="",0,IF(E91&lt;'New EMI Calculator'!$G$10,0,IF(E91&gt;'New EMI Calculator'!$G$10,E91-'New EMI Calculator'!$G$10+1,IF(M90&lt;EMI,0,IF(E91="",NA(),IF(OR(E91='New EMI Calculator'!$G$10),'New EMI Calculator'!$G$10-E91+1))))))</f>
        <v>65</v>
      </c>
      <c r="H91" s="1">
        <f t="shared" si="12"/>
        <v>5</v>
      </c>
      <c r="I91" s="1">
        <f>IF(E91="",0,IF(M90&lt;I90,M90,IF(E91="",NA(),IF(H91=1,I90*(1+'New EMI Calculator'!$G$11),IF(OR(E91='New EMI Calculator'!$G$10),EMI*(1+'New EMI Calculator'!$G$11),I90)))))</f>
        <v>24114.376623839478</v>
      </c>
      <c r="J91" s="1">
        <f t="shared" si="13"/>
        <v>6119.8575068360879</v>
      </c>
      <c r="K91" s="1">
        <f t="shared" si="7"/>
        <v>10496.100640162922</v>
      </c>
      <c r="L91" s="1">
        <f t="shared" si="8"/>
        <v>13618.275983676556</v>
      </c>
      <c r="M91" s="1">
        <f t="shared" si="9"/>
        <v>1385861.8093713797</v>
      </c>
      <c r="N91" s="28"/>
    </row>
    <row r="92" spans="4:14" ht="15.75">
      <c r="D92" s="28"/>
      <c r="E92" s="35">
        <f t="shared" si="10"/>
        <v>89</v>
      </c>
      <c r="F92" s="1">
        <f t="shared" si="11"/>
        <v>17994.51911700339</v>
      </c>
      <c r="G92" s="1">
        <f>IF(E92="",0,IF(E92&lt;'New EMI Calculator'!$G$10,0,IF(E92&gt;'New EMI Calculator'!$G$10,E92-'New EMI Calculator'!$G$10+1,IF(M91&lt;EMI,0,IF(E92="",NA(),IF(OR(E92='New EMI Calculator'!$G$10),'New EMI Calculator'!$G$10-E92+1))))))</f>
        <v>66</v>
      </c>
      <c r="H92" s="1">
        <f t="shared" si="12"/>
        <v>6</v>
      </c>
      <c r="I92" s="1">
        <f>IF(E92="",0,IF(M91&lt;I91,M91,IF(E92="",NA(),IF(H92=1,I91*(1+'New EMI Calculator'!$G$11),IF(OR(E92='New EMI Calculator'!$G$10),EMI*(1+'New EMI Calculator'!$G$11),I91)))))</f>
        <v>24114.376623839478</v>
      </c>
      <c r="J92" s="1">
        <f t="shared" si="13"/>
        <v>6119.8575068360879</v>
      </c>
      <c r="K92" s="1">
        <f t="shared" si="7"/>
        <v>10393.963570285347</v>
      </c>
      <c r="L92" s="1">
        <f t="shared" si="8"/>
        <v>13720.413053554132</v>
      </c>
      <c r="M92" s="1">
        <f t="shared" si="9"/>
        <v>1372141.3963178257</v>
      </c>
      <c r="N92" s="28"/>
    </row>
    <row r="93" spans="4:14" ht="15.75">
      <c r="D93" s="28"/>
      <c r="E93" s="35">
        <f t="shared" si="10"/>
        <v>90</v>
      </c>
      <c r="F93" s="1">
        <f t="shared" si="11"/>
        <v>17994.51911700339</v>
      </c>
      <c r="G93" s="1">
        <f>IF(E93="",0,IF(E93&lt;'New EMI Calculator'!$G$10,0,IF(E93&gt;'New EMI Calculator'!$G$10,E93-'New EMI Calculator'!$G$10+1,IF(M92&lt;EMI,0,IF(E93="",NA(),IF(OR(E93='New EMI Calculator'!$G$10),'New EMI Calculator'!$G$10-E93+1))))))</f>
        <v>67</v>
      </c>
      <c r="H93" s="1">
        <f t="shared" si="12"/>
        <v>7</v>
      </c>
      <c r="I93" s="1">
        <f>IF(E93="",0,IF(M92&lt;I92,M92,IF(E93="",NA(),IF(H93=1,I92*(1+'New EMI Calculator'!$G$11),IF(OR(E93='New EMI Calculator'!$G$10),EMI*(1+'New EMI Calculator'!$G$11),I92)))))</f>
        <v>24114.376623839478</v>
      </c>
      <c r="J93" s="1">
        <f t="shared" si="13"/>
        <v>6119.8575068360879</v>
      </c>
      <c r="K93" s="1">
        <f t="shared" si="7"/>
        <v>10291.060472383693</v>
      </c>
      <c r="L93" s="1">
        <f t="shared" si="8"/>
        <v>13823.316151455785</v>
      </c>
      <c r="M93" s="1">
        <f t="shared" si="9"/>
        <v>1358318.0801663699</v>
      </c>
      <c r="N93" s="28"/>
    </row>
    <row r="94" spans="4:14" ht="15.75">
      <c r="D94" s="28"/>
      <c r="E94" s="35">
        <f t="shared" si="10"/>
        <v>91</v>
      </c>
      <c r="F94" s="1">
        <f t="shared" si="11"/>
        <v>17994.51911700339</v>
      </c>
      <c r="G94" s="1">
        <f>IF(E94="",0,IF(E94&lt;'New EMI Calculator'!$G$10,0,IF(E94&gt;'New EMI Calculator'!$G$10,E94-'New EMI Calculator'!$G$10+1,IF(M93&lt;EMI,0,IF(E94="",NA(),IF(OR(E94='New EMI Calculator'!$G$10),'New EMI Calculator'!$G$10-E94+1))))))</f>
        <v>68</v>
      </c>
      <c r="H94" s="1">
        <f t="shared" si="12"/>
        <v>8</v>
      </c>
      <c r="I94" s="1">
        <f>IF(E94="",0,IF(M93&lt;I93,M93,IF(E94="",NA(),IF(H94=1,I93*(1+'New EMI Calculator'!$G$11),IF(OR(E94='New EMI Calculator'!$G$10),EMI*(1+'New EMI Calculator'!$G$11),I93)))))</f>
        <v>24114.376623839478</v>
      </c>
      <c r="J94" s="1">
        <f t="shared" si="13"/>
        <v>6119.8575068360879</v>
      </c>
      <c r="K94" s="1">
        <f t="shared" si="7"/>
        <v>10187.385601247774</v>
      </c>
      <c r="L94" s="1">
        <f t="shared" si="8"/>
        <v>13926.991022591705</v>
      </c>
      <c r="M94" s="1">
        <f t="shared" si="9"/>
        <v>1344391.0891437782</v>
      </c>
      <c r="N94" s="28"/>
    </row>
    <row r="95" spans="4:14" ht="15.75">
      <c r="D95" s="28"/>
      <c r="E95" s="35">
        <f t="shared" si="10"/>
        <v>92</v>
      </c>
      <c r="F95" s="1">
        <f t="shared" si="11"/>
        <v>17994.51911700339</v>
      </c>
      <c r="G95" s="1">
        <f>IF(E95="",0,IF(E95&lt;'New EMI Calculator'!$G$10,0,IF(E95&gt;'New EMI Calculator'!$G$10,E95-'New EMI Calculator'!$G$10+1,IF(M94&lt;EMI,0,IF(E95="",NA(),IF(OR(E95='New EMI Calculator'!$G$10),'New EMI Calculator'!$G$10-E95+1))))))</f>
        <v>69</v>
      </c>
      <c r="H95" s="1">
        <f t="shared" si="12"/>
        <v>9</v>
      </c>
      <c r="I95" s="1">
        <f>IF(E95="",0,IF(M94&lt;I94,M94,IF(E95="",NA(),IF(H95=1,I94*(1+'New EMI Calculator'!$G$11),IF(OR(E95='New EMI Calculator'!$G$10),EMI*(1+'New EMI Calculator'!$G$11),I94)))))</f>
        <v>24114.376623839478</v>
      </c>
      <c r="J95" s="1">
        <f t="shared" si="13"/>
        <v>6119.8575068360879</v>
      </c>
      <c r="K95" s="1">
        <f t="shared" si="7"/>
        <v>10082.933168578336</v>
      </c>
      <c r="L95" s="1">
        <f t="shared" si="8"/>
        <v>14031.443455261142</v>
      </c>
      <c r="M95" s="1">
        <f t="shared" si="9"/>
        <v>1330359.645688517</v>
      </c>
      <c r="N95" s="28"/>
    </row>
    <row r="96" spans="4:14" ht="15.75">
      <c r="D96" s="28"/>
      <c r="E96" s="35">
        <f t="shared" si="10"/>
        <v>93</v>
      </c>
      <c r="F96" s="1">
        <f t="shared" si="11"/>
        <v>17994.51911700339</v>
      </c>
      <c r="G96" s="1">
        <f>IF(E96="",0,IF(E96&lt;'New EMI Calculator'!$G$10,0,IF(E96&gt;'New EMI Calculator'!$G$10,E96-'New EMI Calculator'!$G$10+1,IF(M95&lt;EMI,0,IF(E96="",NA(),IF(OR(E96='New EMI Calculator'!$G$10),'New EMI Calculator'!$G$10-E96+1))))))</f>
        <v>70</v>
      </c>
      <c r="H96" s="1">
        <f t="shared" si="12"/>
        <v>10</v>
      </c>
      <c r="I96" s="1">
        <f>IF(E96="",0,IF(M95&lt;I95,M95,IF(E96="",NA(),IF(H96=1,I95*(1+'New EMI Calculator'!$G$11),IF(OR(E96='New EMI Calculator'!$G$10),EMI*(1+'New EMI Calculator'!$G$11),I95)))))</f>
        <v>24114.376623839478</v>
      </c>
      <c r="J96" s="1">
        <f t="shared" si="13"/>
        <v>6119.8575068360879</v>
      </c>
      <c r="K96" s="1">
        <f t="shared" si="7"/>
        <v>9977.6973426638779</v>
      </c>
      <c r="L96" s="1">
        <f t="shared" si="8"/>
        <v>14136.6792811756</v>
      </c>
      <c r="M96" s="1">
        <f t="shared" si="9"/>
        <v>1316222.9664073414</v>
      </c>
      <c r="N96" s="28"/>
    </row>
    <row r="97" spans="4:14" ht="15.75">
      <c r="D97" s="28"/>
      <c r="E97" s="35">
        <f t="shared" si="10"/>
        <v>94</v>
      </c>
      <c r="F97" s="1">
        <f t="shared" si="11"/>
        <v>17994.51911700339</v>
      </c>
      <c r="G97" s="1">
        <f>IF(E97="",0,IF(E97&lt;'New EMI Calculator'!$G$10,0,IF(E97&gt;'New EMI Calculator'!$G$10,E97-'New EMI Calculator'!$G$10+1,IF(M96&lt;EMI,0,IF(E97="",NA(),IF(OR(E97='New EMI Calculator'!$G$10),'New EMI Calculator'!$G$10-E97+1))))))</f>
        <v>71</v>
      </c>
      <c r="H97" s="1">
        <f t="shared" si="12"/>
        <v>11</v>
      </c>
      <c r="I97" s="1">
        <f>IF(E97="",0,IF(M96&lt;I96,M96,IF(E97="",NA(),IF(H97=1,I96*(1+'New EMI Calculator'!$G$11),IF(OR(E97='New EMI Calculator'!$G$10),EMI*(1+'New EMI Calculator'!$G$11),I96)))))</f>
        <v>24114.376623839478</v>
      </c>
      <c r="J97" s="1">
        <f t="shared" si="13"/>
        <v>6119.8575068360879</v>
      </c>
      <c r="K97" s="1">
        <f t="shared" si="7"/>
        <v>9871.6722480550598</v>
      </c>
      <c r="L97" s="1">
        <f t="shared" si="8"/>
        <v>14242.704375784419</v>
      </c>
      <c r="M97" s="1">
        <f t="shared" si="9"/>
        <v>1301980.262031557</v>
      </c>
      <c r="N97" s="28"/>
    </row>
    <row r="98" spans="4:14" ht="15.75">
      <c r="D98" s="28"/>
      <c r="E98" s="35">
        <f t="shared" si="10"/>
        <v>95</v>
      </c>
      <c r="F98" s="1">
        <f t="shared" si="11"/>
        <v>17994.51911700339</v>
      </c>
      <c r="G98" s="1">
        <f>IF(E98="",0,IF(E98&lt;'New EMI Calculator'!$G$10,0,IF(E98&gt;'New EMI Calculator'!$G$10,E98-'New EMI Calculator'!$G$10+1,IF(M97&lt;EMI,0,IF(E98="",NA(),IF(OR(E98='New EMI Calculator'!$G$10),'New EMI Calculator'!$G$10-E98+1))))))</f>
        <v>72</v>
      </c>
      <c r="H98" s="1">
        <f t="shared" si="12"/>
        <v>0</v>
      </c>
      <c r="I98" s="1">
        <f>IF(E98="",0,IF(M97&lt;I97,M97,IF(E98="",NA(),IF(H98=1,I97*(1+'New EMI Calculator'!$G$11),IF(OR(E98='New EMI Calculator'!$G$10),EMI*(1+'New EMI Calculator'!$G$11),I97)))))</f>
        <v>24114.376623839478</v>
      </c>
      <c r="J98" s="1">
        <f t="shared" si="13"/>
        <v>6119.8575068360879</v>
      </c>
      <c r="K98" s="1">
        <f t="shared" si="7"/>
        <v>9764.8519652366776</v>
      </c>
      <c r="L98" s="1">
        <f t="shared" si="8"/>
        <v>14349.524658602801</v>
      </c>
      <c r="M98" s="1">
        <f t="shared" si="9"/>
        <v>1287630.7373729541</v>
      </c>
      <c r="N98" s="28"/>
    </row>
    <row r="99" spans="4:14" ht="15.75">
      <c r="D99" s="28"/>
      <c r="E99" s="35">
        <f t="shared" si="10"/>
        <v>96</v>
      </c>
      <c r="F99" s="1">
        <f t="shared" si="11"/>
        <v>17994.51911700339</v>
      </c>
      <c r="G99" s="1">
        <f>IF(E99="",0,IF(E99&lt;'New EMI Calculator'!$G$10,0,IF(E99&gt;'New EMI Calculator'!$G$10,E99-'New EMI Calculator'!$G$10+1,IF(M98&lt;EMI,0,IF(E99="",NA(),IF(OR(E99='New EMI Calculator'!$G$10),'New EMI Calculator'!$G$10-E99+1))))))</f>
        <v>73</v>
      </c>
      <c r="H99" s="1">
        <f t="shared" si="12"/>
        <v>1</v>
      </c>
      <c r="I99" s="1">
        <f>IF(E99="",0,IF(M98&lt;I98,M98,IF(E99="",NA(),IF(H99=1,I98*(1+'New EMI Calculator'!$G$11),IF(OR(E99='New EMI Calculator'!$G$10),EMI*(1+'New EMI Calculator'!$G$11),I98)))))</f>
        <v>25320.095455031453</v>
      </c>
      <c r="J99" s="1">
        <f t="shared" si="13"/>
        <v>7325.5763380280623</v>
      </c>
      <c r="K99" s="1">
        <f t="shared" si="7"/>
        <v>9657.2305302971563</v>
      </c>
      <c r="L99" s="1">
        <f t="shared" si="8"/>
        <v>15662.864924734296</v>
      </c>
      <c r="M99" s="1">
        <f t="shared" si="9"/>
        <v>1271967.8724482199</v>
      </c>
      <c r="N99" s="28"/>
    </row>
    <row r="100" spans="4:14" ht="15.75">
      <c r="D100" s="28"/>
      <c r="E100" s="35">
        <f t="shared" si="10"/>
        <v>97</v>
      </c>
      <c r="F100" s="1">
        <f t="shared" si="11"/>
        <v>17994.51911700339</v>
      </c>
      <c r="G100" s="1">
        <f>IF(E100="",0,IF(E100&lt;'New EMI Calculator'!$G$10,0,IF(E100&gt;'New EMI Calculator'!$G$10,E100-'New EMI Calculator'!$G$10+1,IF(M99&lt;EMI,0,IF(E100="",NA(),IF(OR(E100='New EMI Calculator'!$G$10),'New EMI Calculator'!$G$10-E100+1))))))</f>
        <v>74</v>
      </c>
      <c r="H100" s="1">
        <f t="shared" si="12"/>
        <v>2</v>
      </c>
      <c r="I100" s="1">
        <f>IF(E100="",0,IF(M99&lt;I99,M99,IF(E100="",NA(),IF(H100=1,I99*(1+'New EMI Calculator'!$G$11),IF(OR(E100='New EMI Calculator'!$G$10),EMI*(1+'New EMI Calculator'!$G$11),I99)))))</f>
        <v>25320.095455031453</v>
      </c>
      <c r="J100" s="1">
        <f t="shared" si="13"/>
        <v>7325.5763380280623</v>
      </c>
      <c r="K100" s="1">
        <f t="shared" si="7"/>
        <v>9539.7590433616479</v>
      </c>
      <c r="L100" s="1">
        <f t="shared" si="8"/>
        <v>15780.336411669805</v>
      </c>
      <c r="M100" s="1">
        <f t="shared" si="9"/>
        <v>1256187.5360365501</v>
      </c>
      <c r="N100" s="28"/>
    </row>
    <row r="101" spans="4:14" ht="15.75">
      <c r="D101" s="28"/>
      <c r="E101" s="35">
        <f t="shared" si="10"/>
        <v>98</v>
      </c>
      <c r="F101" s="1">
        <f t="shared" si="11"/>
        <v>17994.51911700339</v>
      </c>
      <c r="G101" s="1">
        <f>IF(E101="",0,IF(E101&lt;'New EMI Calculator'!$G$10,0,IF(E101&gt;'New EMI Calculator'!$G$10,E101-'New EMI Calculator'!$G$10+1,IF(M100&lt;EMI,0,IF(E101="",NA(),IF(OR(E101='New EMI Calculator'!$G$10),'New EMI Calculator'!$G$10-E101+1))))))</f>
        <v>75</v>
      </c>
      <c r="H101" s="1">
        <f t="shared" si="12"/>
        <v>3</v>
      </c>
      <c r="I101" s="1">
        <f>IF(E101="",0,IF(M100&lt;I100,M100,IF(E101="",NA(),IF(H101=1,I100*(1+'New EMI Calculator'!$G$11),IF(OR(E101='New EMI Calculator'!$G$10),EMI*(1+'New EMI Calculator'!$G$11),I100)))))</f>
        <v>25320.095455031453</v>
      </c>
      <c r="J101" s="1">
        <f t="shared" si="13"/>
        <v>7325.5763380280623</v>
      </c>
      <c r="K101" s="1">
        <f t="shared" si="7"/>
        <v>9421.406520274124</v>
      </c>
      <c r="L101" s="1">
        <f t="shared" si="8"/>
        <v>15898.688934757329</v>
      </c>
      <c r="M101" s="1">
        <f t="shared" si="9"/>
        <v>1240288.8471017927</v>
      </c>
      <c r="N101" s="28"/>
    </row>
    <row r="102" spans="4:14" ht="15.75">
      <c r="D102" s="28"/>
      <c r="E102" s="35">
        <f t="shared" si="10"/>
        <v>99</v>
      </c>
      <c r="F102" s="1">
        <f t="shared" si="11"/>
        <v>17994.51911700339</v>
      </c>
      <c r="G102" s="1">
        <f>IF(E102="",0,IF(E102&lt;'New EMI Calculator'!$G$10,0,IF(E102&gt;'New EMI Calculator'!$G$10,E102-'New EMI Calculator'!$G$10+1,IF(M101&lt;EMI,0,IF(E102="",NA(),IF(OR(E102='New EMI Calculator'!$G$10),'New EMI Calculator'!$G$10-E102+1))))))</f>
        <v>76</v>
      </c>
      <c r="H102" s="1">
        <f t="shared" si="12"/>
        <v>4</v>
      </c>
      <c r="I102" s="1">
        <f>IF(E102="",0,IF(M101&lt;I101,M101,IF(E102="",NA(),IF(H102=1,I101*(1+'New EMI Calculator'!$G$11),IF(OR(E102='New EMI Calculator'!$G$10),EMI*(1+'New EMI Calculator'!$G$11),I101)))))</f>
        <v>25320.095455031453</v>
      </c>
      <c r="J102" s="1">
        <f t="shared" si="13"/>
        <v>7325.5763380280623</v>
      </c>
      <c r="K102" s="1">
        <f t="shared" si="7"/>
        <v>9302.1663532634448</v>
      </c>
      <c r="L102" s="1">
        <f t="shared" si="8"/>
        <v>16017.929101768008</v>
      </c>
      <c r="M102" s="1">
        <f t="shared" si="9"/>
        <v>1224270.9180000247</v>
      </c>
      <c r="N102" s="28"/>
    </row>
    <row r="103" spans="4:14" ht="15.75">
      <c r="D103" s="28"/>
      <c r="E103" s="35">
        <f t="shared" si="10"/>
        <v>100</v>
      </c>
      <c r="F103" s="1">
        <f t="shared" si="11"/>
        <v>17994.51911700339</v>
      </c>
      <c r="G103" s="1">
        <f>IF(E103="",0,IF(E103&lt;'New EMI Calculator'!$G$10,0,IF(E103&gt;'New EMI Calculator'!$G$10,E103-'New EMI Calculator'!$G$10+1,IF(M102&lt;EMI,0,IF(E103="",NA(),IF(OR(E103='New EMI Calculator'!$G$10),'New EMI Calculator'!$G$10-E103+1))))))</f>
        <v>77</v>
      </c>
      <c r="H103" s="1">
        <f t="shared" si="12"/>
        <v>5</v>
      </c>
      <c r="I103" s="1">
        <f>IF(E103="",0,IF(M102&lt;I102,M102,IF(E103="",NA(),IF(H103=1,I102*(1+'New EMI Calculator'!$G$11),IF(OR(E103='New EMI Calculator'!$G$10),EMI*(1+'New EMI Calculator'!$G$11),I102)))))</f>
        <v>25320.095455031453</v>
      </c>
      <c r="J103" s="1">
        <f t="shared" si="13"/>
        <v>7325.5763380280623</v>
      </c>
      <c r="K103" s="1">
        <f t="shared" si="7"/>
        <v>9182.031885000184</v>
      </c>
      <c r="L103" s="1">
        <f t="shared" si="8"/>
        <v>16138.063570031269</v>
      </c>
      <c r="M103" s="1">
        <f t="shared" si="9"/>
        <v>1208132.8544299935</v>
      </c>
      <c r="N103" s="28"/>
    </row>
    <row r="104" spans="4:14" ht="15.75">
      <c r="D104" s="28"/>
      <c r="E104" s="35">
        <f t="shared" si="10"/>
        <v>101</v>
      </c>
      <c r="F104" s="1">
        <f t="shared" si="11"/>
        <v>17994.51911700339</v>
      </c>
      <c r="G104" s="1">
        <f>IF(E104="",0,IF(E104&lt;'New EMI Calculator'!$G$10,0,IF(E104&gt;'New EMI Calculator'!$G$10,E104-'New EMI Calculator'!$G$10+1,IF(M103&lt;EMI,0,IF(E104="",NA(),IF(OR(E104='New EMI Calculator'!$G$10),'New EMI Calculator'!$G$10-E104+1))))))</f>
        <v>78</v>
      </c>
      <c r="H104" s="1">
        <f t="shared" si="12"/>
        <v>6</v>
      </c>
      <c r="I104" s="1">
        <f>IF(E104="",0,IF(M103&lt;I103,M103,IF(E104="",NA(),IF(H104=1,I103*(1+'New EMI Calculator'!$G$11),IF(OR(E104='New EMI Calculator'!$G$10),EMI*(1+'New EMI Calculator'!$G$11),I103)))))</f>
        <v>25320.095455031453</v>
      </c>
      <c r="J104" s="1">
        <f t="shared" si="13"/>
        <v>7325.5763380280623</v>
      </c>
      <c r="K104" s="1">
        <f t="shared" si="7"/>
        <v>9060.9964082249517</v>
      </c>
      <c r="L104" s="1">
        <f t="shared" si="8"/>
        <v>16259.099046806501</v>
      </c>
      <c r="M104" s="1">
        <f t="shared" si="9"/>
        <v>1191873.755383187</v>
      </c>
      <c r="N104" s="28"/>
    </row>
    <row r="105" spans="4:14" ht="15.75">
      <c r="D105" s="28"/>
      <c r="E105" s="35">
        <f t="shared" si="10"/>
        <v>102</v>
      </c>
      <c r="F105" s="1">
        <f t="shared" si="11"/>
        <v>17994.51911700339</v>
      </c>
      <c r="G105" s="1">
        <f>IF(E105="",0,IF(E105&lt;'New EMI Calculator'!$G$10,0,IF(E105&gt;'New EMI Calculator'!$G$10,E105-'New EMI Calculator'!$G$10+1,IF(M104&lt;EMI,0,IF(E105="",NA(),IF(OR(E105='New EMI Calculator'!$G$10),'New EMI Calculator'!$G$10-E105+1))))))</f>
        <v>79</v>
      </c>
      <c r="H105" s="1">
        <f t="shared" si="12"/>
        <v>7</v>
      </c>
      <c r="I105" s="1">
        <f>IF(E105="",0,IF(M104&lt;I104,M104,IF(E105="",NA(),IF(H105=1,I104*(1+'New EMI Calculator'!$G$11),IF(OR(E105='New EMI Calculator'!$G$10),EMI*(1+'New EMI Calculator'!$G$11),I104)))))</f>
        <v>25320.095455031453</v>
      </c>
      <c r="J105" s="1">
        <f t="shared" si="13"/>
        <v>7325.5763380280623</v>
      </c>
      <c r="K105" s="1">
        <f t="shared" si="7"/>
        <v>8939.0531653739017</v>
      </c>
      <c r="L105" s="1">
        <f t="shared" si="8"/>
        <v>16381.042289657551</v>
      </c>
      <c r="M105" s="1">
        <f t="shared" si="9"/>
        <v>1175492.7130935295</v>
      </c>
      <c r="N105" s="28"/>
    </row>
    <row r="106" spans="4:14" ht="15.75">
      <c r="D106" s="28"/>
      <c r="E106" s="35">
        <f t="shared" si="10"/>
        <v>103</v>
      </c>
      <c r="F106" s="1">
        <f t="shared" si="11"/>
        <v>17994.51911700339</v>
      </c>
      <c r="G106" s="1">
        <f>IF(E106="",0,IF(E106&lt;'New EMI Calculator'!$G$10,0,IF(E106&gt;'New EMI Calculator'!$G$10,E106-'New EMI Calculator'!$G$10+1,IF(M105&lt;EMI,0,IF(E106="",NA(),IF(OR(E106='New EMI Calculator'!$G$10),'New EMI Calculator'!$G$10-E106+1))))))</f>
        <v>80</v>
      </c>
      <c r="H106" s="1">
        <f t="shared" si="12"/>
        <v>8</v>
      </c>
      <c r="I106" s="1">
        <f>IF(E106="",0,IF(M105&lt;I105,M105,IF(E106="",NA(),IF(H106=1,I105*(1+'New EMI Calculator'!$G$11),IF(OR(E106='New EMI Calculator'!$G$10),EMI*(1+'New EMI Calculator'!$G$11),I105)))))</f>
        <v>25320.095455031453</v>
      </c>
      <c r="J106" s="1">
        <f t="shared" si="13"/>
        <v>7325.5763380280623</v>
      </c>
      <c r="K106" s="1">
        <f t="shared" si="7"/>
        <v>8816.1953482014706</v>
      </c>
      <c r="L106" s="1">
        <f t="shared" si="8"/>
        <v>16503.900106829984</v>
      </c>
      <c r="M106" s="1">
        <f t="shared" si="9"/>
        <v>1158988.8129866994</v>
      </c>
      <c r="N106" s="28"/>
    </row>
    <row r="107" spans="4:14" ht="15.75">
      <c r="D107" s="28"/>
      <c r="E107" s="35">
        <f t="shared" si="10"/>
        <v>104</v>
      </c>
      <c r="F107" s="1">
        <f t="shared" si="11"/>
        <v>17994.51911700339</v>
      </c>
      <c r="G107" s="1">
        <f>IF(E107="",0,IF(E107&lt;'New EMI Calculator'!$G$10,0,IF(E107&gt;'New EMI Calculator'!$G$10,E107-'New EMI Calculator'!$G$10+1,IF(M106&lt;EMI,0,IF(E107="",NA(),IF(OR(E107='New EMI Calculator'!$G$10),'New EMI Calculator'!$G$10-E107+1))))))</f>
        <v>81</v>
      </c>
      <c r="H107" s="1">
        <f t="shared" si="12"/>
        <v>9</v>
      </c>
      <c r="I107" s="1">
        <f>IF(E107="",0,IF(M106&lt;I106,M106,IF(E107="",NA(),IF(H107=1,I106*(1+'New EMI Calculator'!$G$11),IF(OR(E107='New EMI Calculator'!$G$10),EMI*(1+'New EMI Calculator'!$G$11),I106)))))</f>
        <v>25320.095455031453</v>
      </c>
      <c r="J107" s="1">
        <f t="shared" si="13"/>
        <v>7325.5763380280623</v>
      </c>
      <c r="K107" s="1">
        <f t="shared" si="7"/>
        <v>8692.4160974002461</v>
      </c>
      <c r="L107" s="1">
        <f t="shared" si="8"/>
        <v>16627.679357631205</v>
      </c>
      <c r="M107" s="1">
        <f t="shared" si="9"/>
        <v>1142361.1336290683</v>
      </c>
      <c r="N107" s="28"/>
    </row>
    <row r="108" spans="4:14" ht="15.75">
      <c r="D108" s="28"/>
      <c r="E108" s="35">
        <f t="shared" si="10"/>
        <v>105</v>
      </c>
      <c r="F108" s="1">
        <f t="shared" si="11"/>
        <v>17994.51911700339</v>
      </c>
      <c r="G108" s="1">
        <f>IF(E108="",0,IF(E108&lt;'New EMI Calculator'!$G$10,0,IF(E108&gt;'New EMI Calculator'!$G$10,E108-'New EMI Calculator'!$G$10+1,IF(M107&lt;EMI,0,IF(E108="",NA(),IF(OR(E108='New EMI Calculator'!$G$10),'New EMI Calculator'!$G$10-E108+1))))))</f>
        <v>82</v>
      </c>
      <c r="H108" s="1">
        <f t="shared" si="12"/>
        <v>10</v>
      </c>
      <c r="I108" s="1">
        <f>IF(E108="",0,IF(M107&lt;I107,M107,IF(E108="",NA(),IF(H108=1,I107*(1+'New EMI Calculator'!$G$11),IF(OR(E108='New EMI Calculator'!$G$10),EMI*(1+'New EMI Calculator'!$G$11),I107)))))</f>
        <v>25320.095455031453</v>
      </c>
      <c r="J108" s="1">
        <f t="shared" si="13"/>
        <v>7325.5763380280623</v>
      </c>
      <c r="K108" s="1">
        <f t="shared" si="7"/>
        <v>8567.7085022180127</v>
      </c>
      <c r="L108" s="1">
        <f t="shared" si="8"/>
        <v>16752.386952813438</v>
      </c>
      <c r="M108" s="1">
        <f t="shared" si="9"/>
        <v>1125608.7466762548</v>
      </c>
      <c r="N108" s="28"/>
    </row>
    <row r="109" spans="4:14" ht="15.75">
      <c r="D109" s="28"/>
      <c r="E109" s="35">
        <f t="shared" si="10"/>
        <v>106</v>
      </c>
      <c r="F109" s="1">
        <f t="shared" si="11"/>
        <v>17994.51911700339</v>
      </c>
      <c r="G109" s="1">
        <f>IF(E109="",0,IF(E109&lt;'New EMI Calculator'!$G$10,0,IF(E109&gt;'New EMI Calculator'!$G$10,E109-'New EMI Calculator'!$G$10+1,IF(M108&lt;EMI,0,IF(E109="",NA(),IF(OR(E109='New EMI Calculator'!$G$10),'New EMI Calculator'!$G$10-E109+1))))))</f>
        <v>83</v>
      </c>
      <c r="H109" s="1">
        <f t="shared" si="12"/>
        <v>11</v>
      </c>
      <c r="I109" s="1">
        <f>IF(E109="",0,IF(M108&lt;I108,M108,IF(E109="",NA(),IF(H109=1,I108*(1+'New EMI Calculator'!$G$11),IF(OR(E109='New EMI Calculator'!$G$10),EMI*(1+'New EMI Calculator'!$G$11),I108)))))</f>
        <v>25320.095455031453</v>
      </c>
      <c r="J109" s="1">
        <f t="shared" si="13"/>
        <v>7325.5763380280623</v>
      </c>
      <c r="K109" s="1">
        <f t="shared" si="7"/>
        <v>8442.06560007191</v>
      </c>
      <c r="L109" s="1">
        <f t="shared" si="8"/>
        <v>16878.029854959543</v>
      </c>
      <c r="M109" s="1">
        <f t="shared" si="9"/>
        <v>1108730.7168212952</v>
      </c>
      <c r="N109" s="28"/>
    </row>
    <row r="110" spans="4:14" ht="15.75">
      <c r="D110" s="28"/>
      <c r="E110" s="35">
        <f t="shared" si="10"/>
        <v>107</v>
      </c>
      <c r="F110" s="1">
        <f t="shared" si="11"/>
        <v>17994.51911700339</v>
      </c>
      <c r="G110" s="1">
        <f>IF(E110="",0,IF(E110&lt;'New EMI Calculator'!$G$10,0,IF(E110&gt;'New EMI Calculator'!$G$10,E110-'New EMI Calculator'!$G$10+1,IF(M109&lt;EMI,0,IF(E110="",NA(),IF(OR(E110='New EMI Calculator'!$G$10),'New EMI Calculator'!$G$10-E110+1))))))</f>
        <v>84</v>
      </c>
      <c r="H110" s="1">
        <f t="shared" si="12"/>
        <v>0</v>
      </c>
      <c r="I110" s="1">
        <f>IF(E110="",0,IF(M109&lt;I109,M109,IF(E110="",NA(),IF(H110=1,I109*(1+'New EMI Calculator'!$G$11),IF(OR(E110='New EMI Calculator'!$G$10),EMI*(1+'New EMI Calculator'!$G$11),I109)))))</f>
        <v>25320.095455031453</v>
      </c>
      <c r="J110" s="1">
        <f t="shared" si="13"/>
        <v>7325.5763380280623</v>
      </c>
      <c r="K110" s="1">
        <f t="shared" si="7"/>
        <v>8315.4803761597141</v>
      </c>
      <c r="L110" s="1">
        <f t="shared" si="8"/>
        <v>17004.615078871739</v>
      </c>
      <c r="M110" s="1">
        <f t="shared" si="9"/>
        <v>1091726.1017424234</v>
      </c>
      <c r="N110" s="28"/>
    </row>
    <row r="111" spans="4:14" ht="15.75">
      <c r="D111" s="28"/>
      <c r="E111" s="35">
        <f t="shared" si="10"/>
        <v>108</v>
      </c>
      <c r="F111" s="1">
        <f t="shared" si="11"/>
        <v>17994.51911700339</v>
      </c>
      <c r="G111" s="1">
        <f>IF(E111="",0,IF(E111&lt;'New EMI Calculator'!$G$10,0,IF(E111&gt;'New EMI Calculator'!$G$10,E111-'New EMI Calculator'!$G$10+1,IF(M110&lt;EMI,0,IF(E111="",NA(),IF(OR(E111='New EMI Calculator'!$G$10),'New EMI Calculator'!$G$10-E111+1))))))</f>
        <v>85</v>
      </c>
      <c r="H111" s="1">
        <f t="shared" si="12"/>
        <v>1</v>
      </c>
      <c r="I111" s="1">
        <f>IF(E111="",0,IF(M110&lt;I110,M110,IF(E111="",NA(),IF(H111=1,I110*(1+'New EMI Calculator'!$G$11),IF(OR(E111='New EMI Calculator'!$G$10),EMI*(1+'New EMI Calculator'!$G$11),I110)))))</f>
        <v>26586.100227783027</v>
      </c>
      <c r="J111" s="1">
        <f t="shared" si="13"/>
        <v>8591.5811107796362</v>
      </c>
      <c r="K111" s="1">
        <f t="shared" si="7"/>
        <v>8187.9457630681754</v>
      </c>
      <c r="L111" s="1">
        <f t="shared" si="8"/>
        <v>18398.154464714851</v>
      </c>
      <c r="M111" s="1">
        <f t="shared" si="9"/>
        <v>1073327.9472777084</v>
      </c>
      <c r="N111" s="28"/>
    </row>
    <row r="112" spans="4:14" ht="15.75">
      <c r="D112" s="28"/>
      <c r="E112" s="35">
        <f t="shared" si="10"/>
        <v>109</v>
      </c>
      <c r="F112" s="1">
        <f t="shared" si="11"/>
        <v>17994.51911700339</v>
      </c>
      <c r="G112" s="1">
        <f>IF(E112="",0,IF(E112&lt;'New EMI Calculator'!$G$10,0,IF(E112&gt;'New EMI Calculator'!$G$10,E112-'New EMI Calculator'!$G$10+1,IF(M111&lt;EMI,0,IF(E112="",NA(),IF(OR(E112='New EMI Calculator'!$G$10),'New EMI Calculator'!$G$10-E112+1))))))</f>
        <v>86</v>
      </c>
      <c r="H112" s="1">
        <f t="shared" si="12"/>
        <v>2</v>
      </c>
      <c r="I112" s="1">
        <f>IF(E112="",0,IF(M111&lt;I111,M111,IF(E112="",NA(),IF(H112=1,I111*(1+'New EMI Calculator'!$G$11),IF(OR(E112='New EMI Calculator'!$G$10),EMI*(1+'New EMI Calculator'!$G$11),I111)))))</f>
        <v>26586.100227783027</v>
      </c>
      <c r="J112" s="1">
        <f t="shared" si="13"/>
        <v>8591.5811107796362</v>
      </c>
      <c r="K112" s="1">
        <f t="shared" si="7"/>
        <v>8049.9596045828139</v>
      </c>
      <c r="L112" s="1">
        <f t="shared" si="8"/>
        <v>18536.140623200212</v>
      </c>
      <c r="M112" s="1">
        <f t="shared" si="9"/>
        <v>1054791.8066545082</v>
      </c>
      <c r="N112" s="28"/>
    </row>
    <row r="113" spans="4:14" ht="15.75">
      <c r="D113" s="28"/>
      <c r="E113" s="35">
        <f t="shared" si="10"/>
        <v>110</v>
      </c>
      <c r="F113" s="1">
        <f t="shared" si="11"/>
        <v>17994.51911700339</v>
      </c>
      <c r="G113" s="1">
        <f>IF(E113="",0,IF(E113&lt;'New EMI Calculator'!$G$10,0,IF(E113&gt;'New EMI Calculator'!$G$10,E113-'New EMI Calculator'!$G$10+1,IF(M112&lt;EMI,0,IF(E113="",NA(),IF(OR(E113='New EMI Calculator'!$G$10),'New EMI Calculator'!$G$10-E113+1))))))</f>
        <v>87</v>
      </c>
      <c r="H113" s="1">
        <f t="shared" si="12"/>
        <v>3</v>
      </c>
      <c r="I113" s="1">
        <f>IF(E113="",0,IF(M112&lt;I112,M112,IF(E113="",NA(),IF(H113=1,I112*(1+'New EMI Calculator'!$G$11),IF(OR(E113='New EMI Calculator'!$G$10),EMI*(1+'New EMI Calculator'!$G$11),I112)))))</f>
        <v>26586.100227783027</v>
      </c>
      <c r="J113" s="1">
        <f t="shared" si="13"/>
        <v>8591.5811107796362</v>
      </c>
      <c r="K113" s="1">
        <f t="shared" si="7"/>
        <v>7910.9385499088121</v>
      </c>
      <c r="L113" s="1">
        <f t="shared" si="8"/>
        <v>18675.161677874214</v>
      </c>
      <c r="M113" s="1">
        <f t="shared" si="9"/>
        <v>1036116.6449766341</v>
      </c>
      <c r="N113" s="28"/>
    </row>
    <row r="114" spans="4:14" ht="15.75">
      <c r="D114" s="28"/>
      <c r="E114" s="35">
        <f t="shared" si="10"/>
        <v>111</v>
      </c>
      <c r="F114" s="1">
        <f t="shared" si="11"/>
        <v>17994.51911700339</v>
      </c>
      <c r="G114" s="1">
        <f>IF(E114="",0,IF(E114&lt;'New EMI Calculator'!$G$10,0,IF(E114&gt;'New EMI Calculator'!$G$10,E114-'New EMI Calculator'!$G$10+1,IF(M113&lt;EMI,0,IF(E114="",NA(),IF(OR(E114='New EMI Calculator'!$G$10),'New EMI Calculator'!$G$10-E114+1))))))</f>
        <v>88</v>
      </c>
      <c r="H114" s="1">
        <f t="shared" si="12"/>
        <v>4</v>
      </c>
      <c r="I114" s="1">
        <f>IF(E114="",0,IF(M113&lt;I113,M113,IF(E114="",NA(),IF(H114=1,I113*(1+'New EMI Calculator'!$G$11),IF(OR(E114='New EMI Calculator'!$G$10),EMI*(1+'New EMI Calculator'!$G$11),I113)))))</f>
        <v>26586.100227783027</v>
      </c>
      <c r="J114" s="1">
        <f t="shared" si="13"/>
        <v>8591.5811107796362</v>
      </c>
      <c r="K114" s="1">
        <f t="shared" si="7"/>
        <v>7770.8748373247554</v>
      </c>
      <c r="L114" s="1">
        <f t="shared" si="8"/>
        <v>18815.225390458272</v>
      </c>
      <c r="M114" s="1">
        <f t="shared" si="9"/>
        <v>1017301.4195861758</v>
      </c>
      <c r="N114" s="28"/>
    </row>
    <row r="115" spans="4:14" ht="15.75">
      <c r="D115" s="28"/>
      <c r="E115" s="35">
        <f t="shared" si="10"/>
        <v>112</v>
      </c>
      <c r="F115" s="1">
        <f t="shared" si="11"/>
        <v>17994.51911700339</v>
      </c>
      <c r="G115" s="1">
        <f>IF(E115="",0,IF(E115&lt;'New EMI Calculator'!$G$10,0,IF(E115&gt;'New EMI Calculator'!$G$10,E115-'New EMI Calculator'!$G$10+1,IF(M114&lt;EMI,0,IF(E115="",NA(),IF(OR(E115='New EMI Calculator'!$G$10),'New EMI Calculator'!$G$10-E115+1))))))</f>
        <v>89</v>
      </c>
      <c r="H115" s="1">
        <f t="shared" si="12"/>
        <v>5</v>
      </c>
      <c r="I115" s="1">
        <f>IF(E115="",0,IF(M114&lt;I114,M114,IF(E115="",NA(),IF(H115=1,I114*(1+'New EMI Calculator'!$G$11),IF(OR(E115='New EMI Calculator'!$G$10),EMI*(1+'New EMI Calculator'!$G$11),I114)))))</f>
        <v>26586.100227783027</v>
      </c>
      <c r="J115" s="1">
        <f t="shared" si="13"/>
        <v>8591.5811107796362</v>
      </c>
      <c r="K115" s="1">
        <f t="shared" si="7"/>
        <v>7629.7606468963177</v>
      </c>
      <c r="L115" s="1">
        <f t="shared" si="8"/>
        <v>18956.33958088671</v>
      </c>
      <c r="M115" s="1">
        <f t="shared" si="9"/>
        <v>998345.08000528906</v>
      </c>
      <c r="N115" s="28"/>
    </row>
    <row r="116" spans="4:14" ht="15.75">
      <c r="D116" s="28"/>
      <c r="E116" s="35">
        <f t="shared" si="10"/>
        <v>113</v>
      </c>
      <c r="F116" s="1">
        <f t="shared" si="11"/>
        <v>17994.51911700339</v>
      </c>
      <c r="G116" s="1">
        <f>IF(E116="",0,IF(E116&lt;'New EMI Calculator'!$G$10,0,IF(E116&gt;'New EMI Calculator'!$G$10,E116-'New EMI Calculator'!$G$10+1,IF(M115&lt;EMI,0,IF(E116="",NA(),IF(OR(E116='New EMI Calculator'!$G$10),'New EMI Calculator'!$G$10-E116+1))))))</f>
        <v>90</v>
      </c>
      <c r="H116" s="1">
        <f t="shared" si="12"/>
        <v>6</v>
      </c>
      <c r="I116" s="1">
        <f>IF(E116="",0,IF(M115&lt;I115,M115,IF(E116="",NA(),IF(H116=1,I115*(1+'New EMI Calculator'!$G$11),IF(OR(E116='New EMI Calculator'!$G$10),EMI*(1+'New EMI Calculator'!$G$11),I115)))))</f>
        <v>26586.100227783027</v>
      </c>
      <c r="J116" s="1">
        <f t="shared" si="13"/>
        <v>8591.5811107796362</v>
      </c>
      <c r="K116" s="1">
        <f t="shared" si="7"/>
        <v>7487.5881000396685</v>
      </c>
      <c r="L116" s="1">
        <f t="shared" si="8"/>
        <v>19098.512127743357</v>
      </c>
      <c r="M116" s="1">
        <f t="shared" si="9"/>
        <v>979246.56787754572</v>
      </c>
      <c r="N116" s="28"/>
    </row>
    <row r="117" spans="4:14" ht="15.75">
      <c r="D117" s="28"/>
      <c r="E117" s="35">
        <f t="shared" si="10"/>
        <v>114</v>
      </c>
      <c r="F117" s="1">
        <f t="shared" si="11"/>
        <v>17994.51911700339</v>
      </c>
      <c r="G117" s="1">
        <f>IF(E117="",0,IF(E117&lt;'New EMI Calculator'!$G$10,0,IF(E117&gt;'New EMI Calculator'!$G$10,E117-'New EMI Calculator'!$G$10+1,IF(M116&lt;EMI,0,IF(E117="",NA(),IF(OR(E117='New EMI Calculator'!$G$10),'New EMI Calculator'!$G$10-E117+1))))))</f>
        <v>91</v>
      </c>
      <c r="H117" s="1">
        <f t="shared" si="12"/>
        <v>7</v>
      </c>
      <c r="I117" s="1">
        <f>IF(E117="",0,IF(M116&lt;I116,M116,IF(E117="",NA(),IF(H117=1,I116*(1+'New EMI Calculator'!$G$11),IF(OR(E117='New EMI Calculator'!$G$10),EMI*(1+'New EMI Calculator'!$G$11),I116)))))</f>
        <v>26586.100227783027</v>
      </c>
      <c r="J117" s="1">
        <f t="shared" si="13"/>
        <v>8591.5811107796362</v>
      </c>
      <c r="K117" s="1">
        <f t="shared" si="7"/>
        <v>7344.3492590815922</v>
      </c>
      <c r="L117" s="1">
        <f t="shared" si="8"/>
        <v>19241.750968701435</v>
      </c>
      <c r="M117" s="1">
        <f t="shared" si="9"/>
        <v>960004.81690884428</v>
      </c>
      <c r="N117" s="28"/>
    </row>
    <row r="118" spans="4:14" ht="15.75">
      <c r="D118" s="28"/>
      <c r="E118" s="35">
        <f t="shared" si="10"/>
        <v>115</v>
      </c>
      <c r="F118" s="1">
        <f t="shared" si="11"/>
        <v>17994.51911700339</v>
      </c>
      <c r="G118" s="1">
        <f>IF(E118="",0,IF(E118&lt;'New EMI Calculator'!$G$10,0,IF(E118&gt;'New EMI Calculator'!$G$10,E118-'New EMI Calculator'!$G$10+1,IF(M117&lt;EMI,0,IF(E118="",NA(),IF(OR(E118='New EMI Calculator'!$G$10),'New EMI Calculator'!$G$10-E118+1))))))</f>
        <v>92</v>
      </c>
      <c r="H118" s="1">
        <f t="shared" si="12"/>
        <v>8</v>
      </c>
      <c r="I118" s="1">
        <f>IF(E118="",0,IF(M117&lt;I117,M117,IF(E118="",NA(),IF(H118=1,I117*(1+'New EMI Calculator'!$G$11),IF(OR(E118='New EMI Calculator'!$G$10),EMI*(1+'New EMI Calculator'!$G$11),I117)))))</f>
        <v>26586.100227783027</v>
      </c>
      <c r="J118" s="1">
        <f t="shared" si="13"/>
        <v>8591.5811107796362</v>
      </c>
      <c r="K118" s="1">
        <f t="shared" si="7"/>
        <v>7200.0361268163324</v>
      </c>
      <c r="L118" s="1">
        <f t="shared" si="8"/>
        <v>19386.064100966694</v>
      </c>
      <c r="M118" s="1">
        <f t="shared" si="9"/>
        <v>940618.75280787761</v>
      </c>
      <c r="N118" s="28"/>
    </row>
    <row r="119" spans="4:14" ht="15.75">
      <c r="D119" s="28"/>
      <c r="E119" s="35">
        <f t="shared" si="10"/>
        <v>116</v>
      </c>
      <c r="F119" s="1">
        <f t="shared" si="11"/>
        <v>17994.51911700339</v>
      </c>
      <c r="G119" s="1">
        <f>IF(E119="",0,IF(E119&lt;'New EMI Calculator'!$G$10,0,IF(E119&gt;'New EMI Calculator'!$G$10,E119-'New EMI Calculator'!$G$10+1,IF(M118&lt;EMI,0,IF(E119="",NA(),IF(OR(E119='New EMI Calculator'!$G$10),'New EMI Calculator'!$G$10-E119+1))))))</f>
        <v>93</v>
      </c>
      <c r="H119" s="1">
        <f t="shared" si="12"/>
        <v>9</v>
      </c>
      <c r="I119" s="1">
        <f>IF(E119="",0,IF(M118&lt;I118,M118,IF(E119="",NA(),IF(H119=1,I118*(1+'New EMI Calculator'!$G$11),IF(OR(E119='New EMI Calculator'!$G$10),EMI*(1+'New EMI Calculator'!$G$11),I118)))))</f>
        <v>26586.100227783027</v>
      </c>
      <c r="J119" s="1">
        <f t="shared" si="13"/>
        <v>8591.5811107796362</v>
      </c>
      <c r="K119" s="1">
        <f t="shared" si="7"/>
        <v>7054.6406460590815</v>
      </c>
      <c r="L119" s="1">
        <f t="shared" si="8"/>
        <v>19531.459581723946</v>
      </c>
      <c r="M119" s="1">
        <f t="shared" si="9"/>
        <v>921087.29322615371</v>
      </c>
      <c r="N119" s="28"/>
    </row>
    <row r="120" spans="4:14" ht="15.75">
      <c r="D120" s="28"/>
      <c r="E120" s="35">
        <f t="shared" si="10"/>
        <v>117</v>
      </c>
      <c r="F120" s="1">
        <f t="shared" si="11"/>
        <v>17994.51911700339</v>
      </c>
      <c r="G120" s="1">
        <f>IF(E120="",0,IF(E120&lt;'New EMI Calculator'!$G$10,0,IF(E120&gt;'New EMI Calculator'!$G$10,E120-'New EMI Calculator'!$G$10+1,IF(M119&lt;EMI,0,IF(E120="",NA(),IF(OR(E120='New EMI Calculator'!$G$10),'New EMI Calculator'!$G$10-E120+1))))))</f>
        <v>94</v>
      </c>
      <c r="H120" s="1">
        <f t="shared" si="12"/>
        <v>10</v>
      </c>
      <c r="I120" s="1">
        <f>IF(E120="",0,IF(M119&lt;I119,M119,IF(E120="",NA(),IF(H120=1,I119*(1+'New EMI Calculator'!$G$11),IF(OR(E120='New EMI Calculator'!$G$10),EMI*(1+'New EMI Calculator'!$G$11),I119)))))</f>
        <v>26586.100227783027</v>
      </c>
      <c r="J120" s="1">
        <f t="shared" si="13"/>
        <v>8591.5811107796362</v>
      </c>
      <c r="K120" s="1">
        <f t="shared" si="7"/>
        <v>6908.1546991961523</v>
      </c>
      <c r="L120" s="1">
        <f t="shared" si="8"/>
        <v>19677.945528586875</v>
      </c>
      <c r="M120" s="1">
        <f t="shared" si="9"/>
        <v>901409.34769756685</v>
      </c>
      <c r="N120" s="28"/>
    </row>
    <row r="121" spans="4:14" ht="15.75">
      <c r="D121" s="28"/>
      <c r="E121" s="35">
        <f t="shared" si="10"/>
        <v>118</v>
      </c>
      <c r="F121" s="1">
        <f t="shared" si="11"/>
        <v>17994.51911700339</v>
      </c>
      <c r="G121" s="1">
        <f>IF(E121="",0,IF(E121&lt;'New EMI Calculator'!$G$10,0,IF(E121&gt;'New EMI Calculator'!$G$10,E121-'New EMI Calculator'!$G$10+1,IF(M120&lt;EMI,0,IF(E121="",NA(),IF(OR(E121='New EMI Calculator'!$G$10),'New EMI Calculator'!$G$10-E121+1))))))</f>
        <v>95</v>
      </c>
      <c r="H121" s="1">
        <f t="shared" si="12"/>
        <v>11</v>
      </c>
      <c r="I121" s="1">
        <f>IF(E121="",0,IF(M120&lt;I120,M120,IF(E121="",NA(),IF(H121=1,I120*(1+'New EMI Calculator'!$G$11),IF(OR(E121='New EMI Calculator'!$G$10),EMI*(1+'New EMI Calculator'!$G$11),I120)))))</f>
        <v>26586.100227783027</v>
      </c>
      <c r="J121" s="1">
        <f t="shared" si="13"/>
        <v>8591.5811107796362</v>
      </c>
      <c r="K121" s="1">
        <f t="shared" si="7"/>
        <v>6760.5701077317508</v>
      </c>
      <c r="L121" s="1">
        <f t="shared" si="8"/>
        <v>19825.530120051277</v>
      </c>
      <c r="M121" s="1">
        <f t="shared" si="9"/>
        <v>881583.81757751561</v>
      </c>
      <c r="N121" s="28"/>
    </row>
    <row r="122" spans="4:14" ht="15.75">
      <c r="D122" s="28"/>
      <c r="E122" s="35">
        <f t="shared" si="10"/>
        <v>119</v>
      </c>
      <c r="F122" s="1">
        <f t="shared" si="11"/>
        <v>17994.51911700339</v>
      </c>
      <c r="G122" s="1">
        <f>IF(E122="",0,IF(E122&lt;'New EMI Calculator'!$G$10,0,IF(E122&gt;'New EMI Calculator'!$G$10,E122-'New EMI Calculator'!$G$10+1,IF(M121&lt;EMI,0,IF(E122="",NA(),IF(OR(E122='New EMI Calculator'!$G$10),'New EMI Calculator'!$G$10-E122+1))))))</f>
        <v>96</v>
      </c>
      <c r="H122" s="1">
        <f t="shared" si="12"/>
        <v>0</v>
      </c>
      <c r="I122" s="1">
        <f>IF(E122="",0,IF(M121&lt;I121,M121,IF(E122="",NA(),IF(H122=1,I121*(1+'New EMI Calculator'!$G$11),IF(OR(E122='New EMI Calculator'!$G$10),EMI*(1+'New EMI Calculator'!$G$11),I121)))))</f>
        <v>26586.100227783027</v>
      </c>
      <c r="J122" s="1">
        <f t="shared" si="13"/>
        <v>8591.5811107796362</v>
      </c>
      <c r="K122" s="1">
        <f t="shared" si="7"/>
        <v>6611.878631831366</v>
      </c>
      <c r="L122" s="1">
        <f t="shared" si="8"/>
        <v>19974.221595951662</v>
      </c>
      <c r="M122" s="1">
        <f t="shared" si="9"/>
        <v>861609.59598156391</v>
      </c>
      <c r="N122" s="28"/>
    </row>
    <row r="123" spans="4:14" ht="15.75">
      <c r="D123" s="28"/>
      <c r="E123" s="35">
        <f t="shared" si="10"/>
        <v>120</v>
      </c>
      <c r="F123" s="1">
        <f t="shared" si="11"/>
        <v>17994.51911700339</v>
      </c>
      <c r="G123" s="1">
        <f>IF(E123="",0,IF(E123&lt;'New EMI Calculator'!$G$10,0,IF(E123&gt;'New EMI Calculator'!$G$10,E123-'New EMI Calculator'!$G$10+1,IF(M122&lt;EMI,0,IF(E123="",NA(),IF(OR(E123='New EMI Calculator'!$G$10),'New EMI Calculator'!$G$10-E123+1))))))</f>
        <v>97</v>
      </c>
      <c r="H123" s="1">
        <f t="shared" si="12"/>
        <v>1</v>
      </c>
      <c r="I123" s="1">
        <f>IF(E123="",0,IF(M122&lt;I122,M122,IF(E123="",NA(),IF(H123=1,I122*(1+'New EMI Calculator'!$G$11),IF(OR(E123='New EMI Calculator'!$G$10),EMI*(1+'New EMI Calculator'!$G$11),I122)))))</f>
        <v>27915.405239172178</v>
      </c>
      <c r="J123" s="1">
        <f t="shared" si="13"/>
        <v>9920.8861221687876</v>
      </c>
      <c r="K123" s="1">
        <f t="shared" si="7"/>
        <v>6462.0719698617286</v>
      </c>
      <c r="L123" s="1">
        <f t="shared" si="8"/>
        <v>21453.333269310449</v>
      </c>
      <c r="M123" s="1">
        <f t="shared" si="9"/>
        <v>840156.26271225349</v>
      </c>
      <c r="N123" s="28"/>
    </row>
    <row r="124" spans="4:14" ht="15.75">
      <c r="D124" s="28"/>
      <c r="E124" s="35">
        <f t="shared" si="10"/>
        <v>121</v>
      </c>
      <c r="F124" s="1">
        <f t="shared" si="11"/>
        <v>17994.51911700339</v>
      </c>
      <c r="G124" s="1">
        <f>IF(E124="",0,IF(E124&lt;'New EMI Calculator'!$G$10,0,IF(E124&gt;'New EMI Calculator'!$G$10,E124-'New EMI Calculator'!$G$10+1,IF(M123&lt;EMI,0,IF(E124="",NA(),IF(OR(E124='New EMI Calculator'!$G$10),'New EMI Calculator'!$G$10-E124+1))))))</f>
        <v>98</v>
      </c>
      <c r="H124" s="1">
        <f t="shared" si="12"/>
        <v>2</v>
      </c>
      <c r="I124" s="1">
        <f>IF(E124="",0,IF(M123&lt;I123,M123,IF(E124="",NA(),IF(H124=1,I123*(1+'New EMI Calculator'!$G$11),IF(OR(E124='New EMI Calculator'!$G$10),EMI*(1+'New EMI Calculator'!$G$11),I123)))))</f>
        <v>27915.405239172178</v>
      </c>
      <c r="J124" s="1">
        <f t="shared" si="13"/>
        <v>9920.8861221687876</v>
      </c>
      <c r="K124" s="1">
        <f t="shared" si="7"/>
        <v>6301.1719703419012</v>
      </c>
      <c r="L124" s="1">
        <f t="shared" si="8"/>
        <v>21614.233268830278</v>
      </c>
      <c r="M124" s="1">
        <f t="shared" si="9"/>
        <v>818542.02944342326</v>
      </c>
      <c r="N124" s="28"/>
    </row>
    <row r="125" spans="4:14" ht="15.75">
      <c r="D125" s="28"/>
      <c r="E125" s="35">
        <f t="shared" si="10"/>
        <v>122</v>
      </c>
      <c r="F125" s="1">
        <f t="shared" si="11"/>
        <v>17994.51911700339</v>
      </c>
      <c r="G125" s="1">
        <f>IF(E125="",0,IF(E125&lt;'New EMI Calculator'!$G$10,0,IF(E125&gt;'New EMI Calculator'!$G$10,E125-'New EMI Calculator'!$G$10+1,IF(M124&lt;EMI,0,IF(E125="",NA(),IF(OR(E125='New EMI Calculator'!$G$10),'New EMI Calculator'!$G$10-E125+1))))))</f>
        <v>99</v>
      </c>
      <c r="H125" s="1">
        <f t="shared" si="12"/>
        <v>3</v>
      </c>
      <c r="I125" s="1">
        <f>IF(E125="",0,IF(M124&lt;I124,M124,IF(E125="",NA(),IF(H125=1,I124*(1+'New EMI Calculator'!$G$11),IF(OR(E125='New EMI Calculator'!$G$10),EMI*(1+'New EMI Calculator'!$G$11),I124)))))</f>
        <v>27915.405239172178</v>
      </c>
      <c r="J125" s="1">
        <f t="shared" si="13"/>
        <v>9920.8861221687876</v>
      </c>
      <c r="K125" s="1">
        <f t="shared" si="7"/>
        <v>6139.0652208256734</v>
      </c>
      <c r="L125" s="1">
        <f t="shared" si="8"/>
        <v>21776.340018346506</v>
      </c>
      <c r="M125" s="1">
        <f t="shared" si="9"/>
        <v>796765.68942507671</v>
      </c>
      <c r="N125" s="28"/>
    </row>
    <row r="126" spans="4:14" ht="15.75">
      <c r="D126" s="28"/>
      <c r="E126" s="35">
        <f t="shared" si="10"/>
        <v>123</v>
      </c>
      <c r="F126" s="1">
        <f t="shared" si="11"/>
        <v>17994.51911700339</v>
      </c>
      <c r="G126" s="1">
        <f>IF(E126="",0,IF(E126&lt;'New EMI Calculator'!$G$10,0,IF(E126&gt;'New EMI Calculator'!$G$10,E126-'New EMI Calculator'!$G$10+1,IF(M125&lt;EMI,0,IF(E126="",NA(),IF(OR(E126='New EMI Calculator'!$G$10),'New EMI Calculator'!$G$10-E126+1))))))</f>
        <v>100</v>
      </c>
      <c r="H126" s="1">
        <f t="shared" si="12"/>
        <v>4</v>
      </c>
      <c r="I126" s="1">
        <f>IF(E126="",0,IF(M125&lt;I125,M125,IF(E126="",NA(),IF(H126=1,I125*(1+'New EMI Calculator'!$G$11),IF(OR(E126='New EMI Calculator'!$G$10),EMI*(1+'New EMI Calculator'!$G$11),I125)))))</f>
        <v>27915.405239172178</v>
      </c>
      <c r="J126" s="1">
        <f t="shared" si="13"/>
        <v>9920.8861221687876</v>
      </c>
      <c r="K126" s="1">
        <f t="shared" si="7"/>
        <v>5975.7426706880751</v>
      </c>
      <c r="L126" s="1">
        <f t="shared" si="8"/>
        <v>21939.662568484102</v>
      </c>
      <c r="M126" s="1">
        <f t="shared" si="9"/>
        <v>774826.02685659262</v>
      </c>
      <c r="N126" s="28"/>
    </row>
    <row r="127" spans="4:14" ht="15.75">
      <c r="D127" s="28"/>
      <c r="E127" s="35">
        <f t="shared" si="10"/>
        <v>124</v>
      </c>
      <c r="F127" s="1">
        <f t="shared" si="11"/>
        <v>17994.51911700339</v>
      </c>
      <c r="G127" s="1">
        <f>IF(E127="",0,IF(E127&lt;'New EMI Calculator'!$G$10,0,IF(E127&gt;'New EMI Calculator'!$G$10,E127-'New EMI Calculator'!$G$10+1,IF(M126&lt;EMI,0,IF(E127="",NA(),IF(OR(E127='New EMI Calculator'!$G$10),'New EMI Calculator'!$G$10-E127+1))))))</f>
        <v>101</v>
      </c>
      <c r="H127" s="1">
        <f t="shared" si="12"/>
        <v>5</v>
      </c>
      <c r="I127" s="1">
        <f>IF(E127="",0,IF(M126&lt;I126,M126,IF(E127="",NA(),IF(H127=1,I126*(1+'New EMI Calculator'!$G$11),IF(OR(E127='New EMI Calculator'!$G$10),EMI*(1+'New EMI Calculator'!$G$11),I126)))))</f>
        <v>27915.405239172178</v>
      </c>
      <c r="J127" s="1">
        <f t="shared" si="13"/>
        <v>9920.8861221687876</v>
      </c>
      <c r="K127" s="1">
        <f t="shared" si="7"/>
        <v>5811.1952014244443</v>
      </c>
      <c r="L127" s="1">
        <f t="shared" si="8"/>
        <v>22104.210037747733</v>
      </c>
      <c r="M127" s="1">
        <f t="shared" si="9"/>
        <v>752721.81681884488</v>
      </c>
      <c r="N127" s="28"/>
    </row>
    <row r="128" spans="4:14" ht="15.75">
      <c r="D128" s="28"/>
      <c r="E128" s="35">
        <f t="shared" si="10"/>
        <v>125</v>
      </c>
      <c r="F128" s="1">
        <f t="shared" si="11"/>
        <v>17994.51911700339</v>
      </c>
      <c r="G128" s="1">
        <f>IF(E128="",0,IF(E128&lt;'New EMI Calculator'!$G$10,0,IF(E128&gt;'New EMI Calculator'!$G$10,E128-'New EMI Calculator'!$G$10+1,IF(M127&lt;EMI,0,IF(E128="",NA(),IF(OR(E128='New EMI Calculator'!$G$10),'New EMI Calculator'!$G$10-E128+1))))))</f>
        <v>102</v>
      </c>
      <c r="H128" s="1">
        <f t="shared" si="12"/>
        <v>6</v>
      </c>
      <c r="I128" s="1">
        <f>IF(E128="",0,IF(M127&lt;I127,M127,IF(E128="",NA(),IF(H128=1,I127*(1+'New EMI Calculator'!$G$11),IF(OR(E128='New EMI Calculator'!$G$10),EMI*(1+'New EMI Calculator'!$G$11),I127)))))</f>
        <v>27915.405239172178</v>
      </c>
      <c r="J128" s="1">
        <f t="shared" si="13"/>
        <v>9920.8861221687876</v>
      </c>
      <c r="K128" s="1">
        <f t="shared" si="7"/>
        <v>5645.4136261413369</v>
      </c>
      <c r="L128" s="1">
        <f t="shared" si="8"/>
        <v>22269.991613030841</v>
      </c>
      <c r="M128" s="1">
        <f t="shared" si="9"/>
        <v>730451.82520581409</v>
      </c>
      <c r="N128" s="28"/>
    </row>
    <row r="129" spans="4:14" ht="15.75">
      <c r="D129" s="28"/>
      <c r="E129" s="35">
        <f t="shared" si="10"/>
        <v>126</v>
      </c>
      <c r="F129" s="1">
        <f t="shared" si="11"/>
        <v>17994.51911700339</v>
      </c>
      <c r="G129" s="1">
        <f>IF(E129="",0,IF(E129&lt;'New EMI Calculator'!$G$10,0,IF(E129&gt;'New EMI Calculator'!$G$10,E129-'New EMI Calculator'!$G$10+1,IF(M128&lt;EMI,0,IF(E129="",NA(),IF(OR(E129='New EMI Calculator'!$G$10),'New EMI Calculator'!$G$10-E129+1))))))</f>
        <v>103</v>
      </c>
      <c r="H129" s="1">
        <f t="shared" si="12"/>
        <v>7</v>
      </c>
      <c r="I129" s="1">
        <f>IF(E129="",0,IF(M128&lt;I128,M128,IF(E129="",NA(),IF(H129=1,I128*(1+'New EMI Calculator'!$G$11),IF(OR(E129='New EMI Calculator'!$G$10),EMI*(1+'New EMI Calculator'!$G$11),I128)))))</f>
        <v>27915.405239172178</v>
      </c>
      <c r="J129" s="1">
        <f t="shared" si="13"/>
        <v>9920.8861221687876</v>
      </c>
      <c r="K129" s="1">
        <f t="shared" si="7"/>
        <v>5478.3886890436052</v>
      </c>
      <c r="L129" s="1">
        <f t="shared" si="8"/>
        <v>22437.016550128574</v>
      </c>
      <c r="M129" s="1">
        <f t="shared" si="9"/>
        <v>708014.80865568551</v>
      </c>
      <c r="N129" s="28"/>
    </row>
    <row r="130" spans="4:14" ht="15.75">
      <c r="D130" s="28"/>
      <c r="E130" s="35">
        <f t="shared" si="10"/>
        <v>127</v>
      </c>
      <c r="F130" s="1">
        <f t="shared" si="11"/>
        <v>17994.51911700339</v>
      </c>
      <c r="G130" s="1">
        <f>IF(E130="",0,IF(E130&lt;'New EMI Calculator'!$G$10,0,IF(E130&gt;'New EMI Calculator'!$G$10,E130-'New EMI Calculator'!$G$10+1,IF(M129&lt;EMI,0,IF(E130="",NA(),IF(OR(E130='New EMI Calculator'!$G$10),'New EMI Calculator'!$G$10-E130+1))))))</f>
        <v>104</v>
      </c>
      <c r="H130" s="1">
        <f t="shared" si="12"/>
        <v>8</v>
      </c>
      <c r="I130" s="1">
        <f>IF(E130="",0,IF(M129&lt;I129,M129,IF(E130="",NA(),IF(H130=1,I129*(1+'New EMI Calculator'!$G$11),IF(OR(E130='New EMI Calculator'!$G$10),EMI*(1+'New EMI Calculator'!$G$11),I129)))))</f>
        <v>27915.405239172178</v>
      </c>
      <c r="J130" s="1">
        <f t="shared" si="13"/>
        <v>9920.8861221687876</v>
      </c>
      <c r="K130" s="1">
        <f t="shared" si="7"/>
        <v>5310.1110649176417</v>
      </c>
      <c r="L130" s="1">
        <f t="shared" si="8"/>
        <v>22605.294174254537</v>
      </c>
      <c r="M130" s="1">
        <f t="shared" si="9"/>
        <v>685409.51448143099</v>
      </c>
      <c r="N130" s="28"/>
    </row>
    <row r="131" spans="4:14" ht="15.75">
      <c r="D131" s="28"/>
      <c r="E131" s="35">
        <f t="shared" si="10"/>
        <v>128</v>
      </c>
      <c r="F131" s="1">
        <f t="shared" si="11"/>
        <v>17994.51911700339</v>
      </c>
      <c r="G131" s="1">
        <f>IF(E131="",0,IF(E131&lt;'New EMI Calculator'!$G$10,0,IF(E131&gt;'New EMI Calculator'!$G$10,E131-'New EMI Calculator'!$G$10+1,IF(M130&lt;EMI,0,IF(E131="",NA(),IF(OR(E131='New EMI Calculator'!$G$10),'New EMI Calculator'!$G$10-E131+1))))))</f>
        <v>105</v>
      </c>
      <c r="H131" s="1">
        <f t="shared" si="12"/>
        <v>9</v>
      </c>
      <c r="I131" s="1">
        <f>IF(E131="",0,IF(M130&lt;I130,M130,IF(E131="",NA(),IF(H131=1,I130*(1+'New EMI Calculator'!$G$11),IF(OR(E131='New EMI Calculator'!$G$10),EMI*(1+'New EMI Calculator'!$G$11),I130)))))</f>
        <v>27915.405239172178</v>
      </c>
      <c r="J131" s="1">
        <f t="shared" si="13"/>
        <v>9920.8861221687876</v>
      </c>
      <c r="K131" s="1">
        <f t="shared" si="7"/>
        <v>5140.5713586107322</v>
      </c>
      <c r="L131" s="1">
        <f t="shared" si="8"/>
        <v>22774.833880561448</v>
      </c>
      <c r="M131" s="1">
        <f t="shared" si="9"/>
        <v>662634.68060086959</v>
      </c>
      <c r="N131" s="28"/>
    </row>
    <row r="132" spans="4:14" ht="15.75">
      <c r="D132" s="28"/>
      <c r="E132" s="35">
        <f t="shared" si="10"/>
        <v>129</v>
      </c>
      <c r="F132" s="1">
        <f t="shared" si="11"/>
        <v>17994.51911700339</v>
      </c>
      <c r="G132" s="1">
        <f>IF(E132="",0,IF(E132&lt;'New EMI Calculator'!$G$10,0,IF(E132&gt;'New EMI Calculator'!$G$10,E132-'New EMI Calculator'!$G$10+1,IF(M131&lt;EMI,0,IF(E132="",NA(),IF(OR(E132='New EMI Calculator'!$G$10),'New EMI Calculator'!$G$10-E132+1))))))</f>
        <v>106</v>
      </c>
      <c r="H132" s="1">
        <f t="shared" si="12"/>
        <v>10</v>
      </c>
      <c r="I132" s="1">
        <f>IF(E132="",0,IF(M131&lt;I131,M131,IF(E132="",NA(),IF(H132=1,I131*(1+'New EMI Calculator'!$G$11),IF(OR(E132='New EMI Calculator'!$G$10),EMI*(1+'New EMI Calculator'!$G$11),I131)))))</f>
        <v>27915.405239172178</v>
      </c>
      <c r="J132" s="1">
        <f t="shared" si="13"/>
        <v>9920.8861221687876</v>
      </c>
      <c r="K132" s="1">
        <f t="shared" ref="K132:K195" si="14">IF(E132="","",IF(M131&lt;0,0,M131)*Rate/12)</f>
        <v>4969.7601045065212</v>
      </c>
      <c r="L132" s="1">
        <f t="shared" ref="L132:L195" si="15">IF(E132="","",F132+J132-K132)</f>
        <v>22945.645134665658</v>
      </c>
      <c r="M132" s="1">
        <f t="shared" ref="M132:M195" si="16">IF(AND(F132&lt;&gt;0,F132&lt;EMI),0,IF(E132="","",IF(M131&lt;=0,0,M131-L132)))</f>
        <v>639689.03546620393</v>
      </c>
      <c r="N132" s="28"/>
    </row>
    <row r="133" spans="4:14" ht="15.75">
      <c r="D133" s="28"/>
      <c r="E133" s="35">
        <f t="shared" ref="E133:E196" si="17">IF(E132="","",IF(M132=0,"",IF(M132&gt;0,E132+1,IF(E132&lt;Term*12,E132+1,""))))</f>
        <v>130</v>
      </c>
      <c r="F133" s="1">
        <f t="shared" ref="F133:F196" si="18">IF(E133="",0,IF(M132&lt;EMI,M132,IF(E133="",NA(),EMI)))</f>
        <v>17994.51911700339</v>
      </c>
      <c r="G133" s="1">
        <f>IF(E133="",0,IF(E133&lt;'New EMI Calculator'!$G$10,0,IF(E133&gt;'New EMI Calculator'!$G$10,E133-'New EMI Calculator'!$G$10+1,IF(M132&lt;EMI,0,IF(E133="",NA(),IF(OR(E133='New EMI Calculator'!$G$10),'New EMI Calculator'!$G$10-E133+1))))))</f>
        <v>107</v>
      </c>
      <c r="H133" s="1">
        <f t="shared" ref="H133:H196" si="19">MOD(G133,12)</f>
        <v>11</v>
      </c>
      <c r="I133" s="1">
        <f>IF(E133="",0,IF(M132&lt;I132,M132,IF(E133="",NA(),IF(H133=1,I132*(1+'New EMI Calculator'!$G$11),IF(OR(E133='New EMI Calculator'!$G$10),EMI*(1+'New EMI Calculator'!$G$11),I132)))))</f>
        <v>27915.405239172178</v>
      </c>
      <c r="J133" s="1">
        <f t="shared" ref="J133:J196" si="20">IF(E133="",0,I133-F133)</f>
        <v>9920.8861221687876</v>
      </c>
      <c r="K133" s="1">
        <f t="shared" si="14"/>
        <v>4797.6677659965289</v>
      </c>
      <c r="L133" s="1">
        <f t="shared" si="15"/>
        <v>23117.73747317565</v>
      </c>
      <c r="M133" s="1">
        <f t="shared" si="16"/>
        <v>616571.2979930283</v>
      </c>
      <c r="N133" s="28"/>
    </row>
    <row r="134" spans="4:14" ht="15.75">
      <c r="D134" s="28"/>
      <c r="E134" s="35">
        <f t="shared" si="17"/>
        <v>131</v>
      </c>
      <c r="F134" s="1">
        <f t="shared" si="18"/>
        <v>17994.51911700339</v>
      </c>
      <c r="G134" s="1">
        <f>IF(E134="",0,IF(E134&lt;'New EMI Calculator'!$G$10,0,IF(E134&gt;'New EMI Calculator'!$G$10,E134-'New EMI Calculator'!$G$10+1,IF(M133&lt;EMI,0,IF(E134="",NA(),IF(OR(E134='New EMI Calculator'!$G$10),'New EMI Calculator'!$G$10-E134+1))))))</f>
        <v>108</v>
      </c>
      <c r="H134" s="1">
        <f t="shared" si="19"/>
        <v>0</v>
      </c>
      <c r="I134" s="1">
        <f>IF(E134="",0,IF(M133&lt;I133,M133,IF(E134="",NA(),IF(H134=1,I133*(1+'New EMI Calculator'!$G$11),IF(OR(E134='New EMI Calculator'!$G$10),EMI*(1+'New EMI Calculator'!$G$11),I133)))))</f>
        <v>27915.405239172178</v>
      </c>
      <c r="J134" s="1">
        <f t="shared" si="20"/>
        <v>9920.8861221687876</v>
      </c>
      <c r="K134" s="1">
        <f t="shared" si="14"/>
        <v>4624.2847349477115</v>
      </c>
      <c r="L134" s="1">
        <f t="shared" si="15"/>
        <v>23291.120504224466</v>
      </c>
      <c r="M134" s="1">
        <f t="shared" si="16"/>
        <v>593280.17748880386</v>
      </c>
      <c r="N134" s="28"/>
    </row>
    <row r="135" spans="4:14" ht="15.75">
      <c r="D135" s="28"/>
      <c r="E135" s="35">
        <f t="shared" si="17"/>
        <v>132</v>
      </c>
      <c r="F135" s="1">
        <f t="shared" si="18"/>
        <v>17994.51911700339</v>
      </c>
      <c r="G135" s="1">
        <f>IF(E135="",0,IF(E135&lt;'New EMI Calculator'!$G$10,0,IF(E135&gt;'New EMI Calculator'!$G$10,E135-'New EMI Calculator'!$G$10+1,IF(M134&lt;EMI,0,IF(E135="",NA(),IF(OR(E135='New EMI Calculator'!$G$10),'New EMI Calculator'!$G$10-E135+1))))))</f>
        <v>109</v>
      </c>
      <c r="H135" s="1">
        <f t="shared" si="19"/>
        <v>1</v>
      </c>
      <c r="I135" s="1">
        <f>IF(E135="",0,IF(M134&lt;I134,M134,IF(E135="",NA(),IF(H135=1,I134*(1+'New EMI Calculator'!$G$11),IF(OR(E135='New EMI Calculator'!$G$10),EMI*(1+'New EMI Calculator'!$G$11),I134)))))</f>
        <v>29311.175501130787</v>
      </c>
      <c r="J135" s="1">
        <f t="shared" si="20"/>
        <v>11316.656384127396</v>
      </c>
      <c r="K135" s="1">
        <f t="shared" si="14"/>
        <v>4449.601331166029</v>
      </c>
      <c r="L135" s="1">
        <f t="shared" si="15"/>
        <v>24861.574169964759</v>
      </c>
      <c r="M135" s="1">
        <f t="shared" si="16"/>
        <v>568418.6033188391</v>
      </c>
      <c r="N135" s="28"/>
    </row>
    <row r="136" spans="4:14" ht="15.75">
      <c r="D136" s="28"/>
      <c r="E136" s="35">
        <f t="shared" si="17"/>
        <v>133</v>
      </c>
      <c r="F136" s="1">
        <f t="shared" si="18"/>
        <v>17994.51911700339</v>
      </c>
      <c r="G136" s="1">
        <f>IF(E136="",0,IF(E136&lt;'New EMI Calculator'!$G$10,0,IF(E136&gt;'New EMI Calculator'!$G$10,E136-'New EMI Calculator'!$G$10+1,IF(M135&lt;EMI,0,IF(E136="",NA(),IF(OR(E136='New EMI Calculator'!$G$10),'New EMI Calculator'!$G$10-E136+1))))))</f>
        <v>110</v>
      </c>
      <c r="H136" s="1">
        <f t="shared" si="19"/>
        <v>2</v>
      </c>
      <c r="I136" s="1">
        <f>IF(E136="",0,IF(M135&lt;I135,M135,IF(E136="",NA(),IF(H136=1,I135*(1+'New EMI Calculator'!$G$11),IF(OR(E136='New EMI Calculator'!$G$10),EMI*(1+'New EMI Calculator'!$G$11),I135)))))</f>
        <v>29311.175501130787</v>
      </c>
      <c r="J136" s="1">
        <f t="shared" si="20"/>
        <v>11316.656384127396</v>
      </c>
      <c r="K136" s="1">
        <f t="shared" si="14"/>
        <v>4263.1395248912931</v>
      </c>
      <c r="L136" s="1">
        <f t="shared" si="15"/>
        <v>25048.035976239495</v>
      </c>
      <c r="M136" s="1">
        <f t="shared" si="16"/>
        <v>543370.56734259962</v>
      </c>
      <c r="N136" s="28"/>
    </row>
    <row r="137" spans="4:14" ht="15.75">
      <c r="D137" s="28"/>
      <c r="E137" s="35">
        <f t="shared" si="17"/>
        <v>134</v>
      </c>
      <c r="F137" s="1">
        <f t="shared" si="18"/>
        <v>17994.51911700339</v>
      </c>
      <c r="G137" s="1">
        <f>IF(E137="",0,IF(E137&lt;'New EMI Calculator'!$G$10,0,IF(E137&gt;'New EMI Calculator'!$G$10,E137-'New EMI Calculator'!$G$10+1,IF(M136&lt;EMI,0,IF(E137="",NA(),IF(OR(E137='New EMI Calculator'!$G$10),'New EMI Calculator'!$G$10-E137+1))))))</f>
        <v>111</v>
      </c>
      <c r="H137" s="1">
        <f t="shared" si="19"/>
        <v>3</v>
      </c>
      <c r="I137" s="1">
        <f>IF(E137="",0,IF(M136&lt;I136,M136,IF(E137="",NA(),IF(H137=1,I136*(1+'New EMI Calculator'!$G$11),IF(OR(E137='New EMI Calculator'!$G$10),EMI*(1+'New EMI Calculator'!$G$11),I136)))))</f>
        <v>29311.175501130787</v>
      </c>
      <c r="J137" s="1">
        <f t="shared" si="20"/>
        <v>11316.656384127396</v>
      </c>
      <c r="K137" s="1">
        <f t="shared" si="14"/>
        <v>4075.2792550694971</v>
      </c>
      <c r="L137" s="1">
        <f t="shared" si="15"/>
        <v>25235.896246061289</v>
      </c>
      <c r="M137" s="1">
        <f t="shared" si="16"/>
        <v>518134.67109653831</v>
      </c>
      <c r="N137" s="28"/>
    </row>
    <row r="138" spans="4:14" ht="15.75">
      <c r="D138" s="28"/>
      <c r="E138" s="35">
        <f t="shared" si="17"/>
        <v>135</v>
      </c>
      <c r="F138" s="1">
        <f t="shared" si="18"/>
        <v>17994.51911700339</v>
      </c>
      <c r="G138" s="1">
        <f>IF(E138="",0,IF(E138&lt;'New EMI Calculator'!$G$10,0,IF(E138&gt;'New EMI Calculator'!$G$10,E138-'New EMI Calculator'!$G$10+1,IF(M137&lt;EMI,0,IF(E138="",NA(),IF(OR(E138='New EMI Calculator'!$G$10),'New EMI Calculator'!$G$10-E138+1))))))</f>
        <v>112</v>
      </c>
      <c r="H138" s="1">
        <f t="shared" si="19"/>
        <v>4</v>
      </c>
      <c r="I138" s="1">
        <f>IF(E138="",0,IF(M137&lt;I137,M137,IF(E138="",NA(),IF(H138=1,I137*(1+'New EMI Calculator'!$G$11),IF(OR(E138='New EMI Calculator'!$G$10),EMI*(1+'New EMI Calculator'!$G$11),I137)))))</f>
        <v>29311.175501130787</v>
      </c>
      <c r="J138" s="1">
        <f t="shared" si="20"/>
        <v>11316.656384127396</v>
      </c>
      <c r="K138" s="1">
        <f t="shared" si="14"/>
        <v>3886.0100332240368</v>
      </c>
      <c r="L138" s="1">
        <f t="shared" si="15"/>
        <v>25425.165467906751</v>
      </c>
      <c r="M138" s="1">
        <f t="shared" si="16"/>
        <v>492709.50562863157</v>
      </c>
      <c r="N138" s="28"/>
    </row>
    <row r="139" spans="4:14" ht="15.75">
      <c r="D139" s="28"/>
      <c r="E139" s="35">
        <f t="shared" si="17"/>
        <v>136</v>
      </c>
      <c r="F139" s="1">
        <f t="shared" si="18"/>
        <v>17994.51911700339</v>
      </c>
      <c r="G139" s="1">
        <f>IF(E139="",0,IF(E139&lt;'New EMI Calculator'!$G$10,0,IF(E139&gt;'New EMI Calculator'!$G$10,E139-'New EMI Calculator'!$G$10+1,IF(M138&lt;EMI,0,IF(E139="",NA(),IF(OR(E139='New EMI Calculator'!$G$10),'New EMI Calculator'!$G$10-E139+1))))))</f>
        <v>113</v>
      </c>
      <c r="H139" s="1">
        <f t="shared" si="19"/>
        <v>5</v>
      </c>
      <c r="I139" s="1">
        <f>IF(E139="",0,IF(M138&lt;I138,M138,IF(E139="",NA(),IF(H139=1,I138*(1+'New EMI Calculator'!$G$11),IF(OR(E139='New EMI Calculator'!$G$10),EMI*(1+'New EMI Calculator'!$G$11),I138)))))</f>
        <v>29311.175501130787</v>
      </c>
      <c r="J139" s="1">
        <f t="shared" si="20"/>
        <v>11316.656384127396</v>
      </c>
      <c r="K139" s="1">
        <f t="shared" si="14"/>
        <v>3695.3212922147363</v>
      </c>
      <c r="L139" s="1">
        <f t="shared" si="15"/>
        <v>25615.854208916051</v>
      </c>
      <c r="M139" s="1">
        <f t="shared" si="16"/>
        <v>467093.65141971549</v>
      </c>
      <c r="N139" s="28"/>
    </row>
    <row r="140" spans="4:14" ht="15.75">
      <c r="D140" s="28"/>
      <c r="E140" s="35">
        <f t="shared" si="17"/>
        <v>137</v>
      </c>
      <c r="F140" s="1">
        <f t="shared" si="18"/>
        <v>17994.51911700339</v>
      </c>
      <c r="G140" s="1">
        <f>IF(E140="",0,IF(E140&lt;'New EMI Calculator'!$G$10,0,IF(E140&gt;'New EMI Calculator'!$G$10,E140-'New EMI Calculator'!$G$10+1,IF(M139&lt;EMI,0,IF(E140="",NA(),IF(OR(E140='New EMI Calculator'!$G$10),'New EMI Calculator'!$G$10-E140+1))))))</f>
        <v>114</v>
      </c>
      <c r="H140" s="1">
        <f t="shared" si="19"/>
        <v>6</v>
      </c>
      <c r="I140" s="1">
        <f>IF(E140="",0,IF(M139&lt;I139,M139,IF(E140="",NA(),IF(H140=1,I139*(1+'New EMI Calculator'!$G$11),IF(OR(E140='New EMI Calculator'!$G$10),EMI*(1+'New EMI Calculator'!$G$11),I139)))))</f>
        <v>29311.175501130787</v>
      </c>
      <c r="J140" s="1">
        <f t="shared" si="20"/>
        <v>11316.656384127396</v>
      </c>
      <c r="K140" s="1">
        <f t="shared" si="14"/>
        <v>3503.2023856478663</v>
      </c>
      <c r="L140" s="1">
        <f t="shared" si="15"/>
        <v>25807.973115482921</v>
      </c>
      <c r="M140" s="1">
        <f t="shared" si="16"/>
        <v>441285.67830423254</v>
      </c>
      <c r="N140" s="28"/>
    </row>
    <row r="141" spans="4:14" ht="15.75">
      <c r="D141" s="28"/>
      <c r="E141" s="35">
        <f t="shared" si="17"/>
        <v>138</v>
      </c>
      <c r="F141" s="1">
        <f t="shared" si="18"/>
        <v>17994.51911700339</v>
      </c>
      <c r="G141" s="1">
        <f>IF(E141="",0,IF(E141&lt;'New EMI Calculator'!$G$10,0,IF(E141&gt;'New EMI Calculator'!$G$10,E141-'New EMI Calculator'!$G$10+1,IF(M140&lt;EMI,0,IF(E141="",NA(),IF(OR(E141='New EMI Calculator'!$G$10),'New EMI Calculator'!$G$10-E141+1))))))</f>
        <v>115</v>
      </c>
      <c r="H141" s="1">
        <f t="shared" si="19"/>
        <v>7</v>
      </c>
      <c r="I141" s="1">
        <f>IF(E141="",0,IF(M140&lt;I140,M140,IF(E141="",NA(),IF(H141=1,I140*(1+'New EMI Calculator'!$G$11),IF(OR(E141='New EMI Calculator'!$G$10),EMI*(1+'New EMI Calculator'!$G$11),I140)))))</f>
        <v>29311.175501130787</v>
      </c>
      <c r="J141" s="1">
        <f t="shared" si="20"/>
        <v>11316.656384127396</v>
      </c>
      <c r="K141" s="1">
        <f t="shared" si="14"/>
        <v>3309.642587281744</v>
      </c>
      <c r="L141" s="1">
        <f t="shared" si="15"/>
        <v>26001.532913849042</v>
      </c>
      <c r="M141" s="1">
        <f t="shared" si="16"/>
        <v>415284.14539038349</v>
      </c>
      <c r="N141" s="28"/>
    </row>
    <row r="142" spans="4:14" ht="15.75">
      <c r="D142" s="28"/>
      <c r="E142" s="35">
        <f t="shared" si="17"/>
        <v>139</v>
      </c>
      <c r="F142" s="1">
        <f t="shared" si="18"/>
        <v>17994.51911700339</v>
      </c>
      <c r="G142" s="1">
        <f>IF(E142="",0,IF(E142&lt;'New EMI Calculator'!$G$10,0,IF(E142&gt;'New EMI Calculator'!$G$10,E142-'New EMI Calculator'!$G$10+1,IF(M141&lt;EMI,0,IF(E142="",NA(),IF(OR(E142='New EMI Calculator'!$G$10),'New EMI Calculator'!$G$10-E142+1))))))</f>
        <v>116</v>
      </c>
      <c r="H142" s="1">
        <f t="shared" si="19"/>
        <v>8</v>
      </c>
      <c r="I142" s="1">
        <f>IF(E142="",0,IF(M141&lt;I141,M141,IF(E142="",NA(),IF(H142=1,I141*(1+'New EMI Calculator'!$G$11),IF(OR(E142='New EMI Calculator'!$G$10),EMI*(1+'New EMI Calculator'!$G$11),I141)))))</f>
        <v>29311.175501130787</v>
      </c>
      <c r="J142" s="1">
        <f t="shared" si="20"/>
        <v>11316.656384127396</v>
      </c>
      <c r="K142" s="1">
        <f t="shared" si="14"/>
        <v>3114.6310904278762</v>
      </c>
      <c r="L142" s="1">
        <f t="shared" si="15"/>
        <v>26196.544410702911</v>
      </c>
      <c r="M142" s="1">
        <f t="shared" si="16"/>
        <v>389087.6009796806</v>
      </c>
      <c r="N142" s="28"/>
    </row>
    <row r="143" spans="4:14" ht="15.75">
      <c r="D143" s="28"/>
      <c r="E143" s="35">
        <f t="shared" si="17"/>
        <v>140</v>
      </c>
      <c r="F143" s="1">
        <f t="shared" si="18"/>
        <v>17994.51911700339</v>
      </c>
      <c r="G143" s="1">
        <f>IF(E143="",0,IF(E143&lt;'New EMI Calculator'!$G$10,0,IF(E143&gt;'New EMI Calculator'!$G$10,E143-'New EMI Calculator'!$G$10+1,IF(M142&lt;EMI,0,IF(E143="",NA(),IF(OR(E143='New EMI Calculator'!$G$10),'New EMI Calculator'!$G$10-E143+1))))))</f>
        <v>117</v>
      </c>
      <c r="H143" s="1">
        <f t="shared" si="19"/>
        <v>9</v>
      </c>
      <c r="I143" s="1">
        <f>IF(E143="",0,IF(M142&lt;I142,M142,IF(E143="",NA(),IF(H143=1,I142*(1+'New EMI Calculator'!$G$11),IF(OR(E143='New EMI Calculator'!$G$10),EMI*(1+'New EMI Calculator'!$G$11),I142)))))</f>
        <v>29311.175501130787</v>
      </c>
      <c r="J143" s="1">
        <f t="shared" si="20"/>
        <v>11316.656384127396</v>
      </c>
      <c r="K143" s="1">
        <f t="shared" si="14"/>
        <v>2918.1570073476046</v>
      </c>
      <c r="L143" s="1">
        <f t="shared" si="15"/>
        <v>26393.018493783184</v>
      </c>
      <c r="M143" s="1">
        <f t="shared" si="16"/>
        <v>362694.58248589741</v>
      </c>
      <c r="N143" s="28"/>
    </row>
    <row r="144" spans="4:14" ht="15.75">
      <c r="D144" s="28"/>
      <c r="E144" s="35">
        <f t="shared" si="17"/>
        <v>141</v>
      </c>
      <c r="F144" s="1">
        <f t="shared" si="18"/>
        <v>17994.51911700339</v>
      </c>
      <c r="G144" s="1">
        <f>IF(E144="",0,IF(E144&lt;'New EMI Calculator'!$G$10,0,IF(E144&gt;'New EMI Calculator'!$G$10,E144-'New EMI Calculator'!$G$10+1,IF(M143&lt;EMI,0,IF(E144="",NA(),IF(OR(E144='New EMI Calculator'!$G$10),'New EMI Calculator'!$G$10-E144+1))))))</f>
        <v>118</v>
      </c>
      <c r="H144" s="1">
        <f t="shared" si="19"/>
        <v>10</v>
      </c>
      <c r="I144" s="1">
        <f>IF(E144="",0,IF(M143&lt;I143,M143,IF(E144="",NA(),IF(H144=1,I143*(1+'New EMI Calculator'!$G$11),IF(OR(E144='New EMI Calculator'!$G$10),EMI*(1+'New EMI Calculator'!$G$11),I143)))))</f>
        <v>29311.175501130787</v>
      </c>
      <c r="J144" s="1">
        <f t="shared" si="20"/>
        <v>11316.656384127396</v>
      </c>
      <c r="K144" s="1">
        <f t="shared" si="14"/>
        <v>2720.2093686442304</v>
      </c>
      <c r="L144" s="1">
        <f t="shared" si="15"/>
        <v>26590.966132486556</v>
      </c>
      <c r="M144" s="1">
        <f t="shared" si="16"/>
        <v>336103.61635341088</v>
      </c>
      <c r="N144" s="28"/>
    </row>
    <row r="145" spans="4:14" ht="15.75">
      <c r="D145" s="28"/>
      <c r="E145" s="35">
        <f t="shared" si="17"/>
        <v>142</v>
      </c>
      <c r="F145" s="1">
        <f t="shared" si="18"/>
        <v>17994.51911700339</v>
      </c>
      <c r="G145" s="1">
        <f>IF(E145="",0,IF(E145&lt;'New EMI Calculator'!$G$10,0,IF(E145&gt;'New EMI Calculator'!$G$10,E145-'New EMI Calculator'!$G$10+1,IF(M144&lt;EMI,0,IF(E145="",NA(),IF(OR(E145='New EMI Calculator'!$G$10),'New EMI Calculator'!$G$10-E145+1))))))</f>
        <v>119</v>
      </c>
      <c r="H145" s="1">
        <f t="shared" si="19"/>
        <v>11</v>
      </c>
      <c r="I145" s="1">
        <f>IF(E145="",0,IF(M144&lt;I144,M144,IF(E145="",NA(),IF(H145=1,I144*(1+'New EMI Calculator'!$G$11),IF(OR(E145='New EMI Calculator'!$G$10),EMI*(1+'New EMI Calculator'!$G$11),I144)))))</f>
        <v>29311.175501130787</v>
      </c>
      <c r="J145" s="1">
        <f t="shared" si="20"/>
        <v>11316.656384127396</v>
      </c>
      <c r="K145" s="1">
        <f t="shared" si="14"/>
        <v>2520.7771226505815</v>
      </c>
      <c r="L145" s="1">
        <f t="shared" si="15"/>
        <v>26790.398378480204</v>
      </c>
      <c r="M145" s="1">
        <f t="shared" si="16"/>
        <v>309313.21797493065</v>
      </c>
      <c r="N145" s="28"/>
    </row>
    <row r="146" spans="4:14" ht="15.75">
      <c r="D146" s="28"/>
      <c r="E146" s="35">
        <f t="shared" si="17"/>
        <v>143</v>
      </c>
      <c r="F146" s="1">
        <f t="shared" si="18"/>
        <v>17994.51911700339</v>
      </c>
      <c r="G146" s="1">
        <f>IF(E146="",0,IF(E146&lt;'New EMI Calculator'!$G$10,0,IF(E146&gt;'New EMI Calculator'!$G$10,E146-'New EMI Calculator'!$G$10+1,IF(M145&lt;EMI,0,IF(E146="",NA(),IF(OR(E146='New EMI Calculator'!$G$10),'New EMI Calculator'!$G$10-E146+1))))))</f>
        <v>120</v>
      </c>
      <c r="H146" s="1">
        <f t="shared" si="19"/>
        <v>0</v>
      </c>
      <c r="I146" s="1">
        <f>IF(E146="",0,IF(M145&lt;I145,M145,IF(E146="",NA(),IF(H146=1,I145*(1+'New EMI Calculator'!$G$11),IF(OR(E146='New EMI Calculator'!$G$10),EMI*(1+'New EMI Calculator'!$G$11),I145)))))</f>
        <v>29311.175501130787</v>
      </c>
      <c r="J146" s="1">
        <f t="shared" si="20"/>
        <v>11316.656384127396</v>
      </c>
      <c r="K146" s="1">
        <f t="shared" si="14"/>
        <v>2319.8491348119801</v>
      </c>
      <c r="L146" s="1">
        <f t="shared" si="15"/>
        <v>26991.326366318808</v>
      </c>
      <c r="M146" s="1">
        <f t="shared" si="16"/>
        <v>282321.89160861186</v>
      </c>
      <c r="N146" s="28"/>
    </row>
    <row r="147" spans="4:14" ht="15.75">
      <c r="D147" s="28"/>
      <c r="E147" s="35">
        <f t="shared" si="17"/>
        <v>144</v>
      </c>
      <c r="F147" s="1">
        <f t="shared" si="18"/>
        <v>17994.51911700339</v>
      </c>
      <c r="G147" s="1">
        <f>IF(E147="",0,IF(E147&lt;'New EMI Calculator'!$G$10,0,IF(E147&gt;'New EMI Calculator'!$G$10,E147-'New EMI Calculator'!$G$10+1,IF(M146&lt;EMI,0,IF(E147="",NA(),IF(OR(E147='New EMI Calculator'!$G$10),'New EMI Calculator'!$G$10-E147+1))))))</f>
        <v>121</v>
      </c>
      <c r="H147" s="1">
        <f t="shared" si="19"/>
        <v>1</v>
      </c>
      <c r="I147" s="1">
        <f>IF(E147="",0,IF(M146&lt;I146,M146,IF(E147="",NA(),IF(H147=1,I146*(1+'New EMI Calculator'!$G$11),IF(OR(E147='New EMI Calculator'!$G$10),EMI*(1+'New EMI Calculator'!$G$11),I146)))))</f>
        <v>30776.734276187326</v>
      </c>
      <c r="J147" s="1">
        <f t="shared" si="20"/>
        <v>12782.215159183936</v>
      </c>
      <c r="K147" s="1">
        <f t="shared" si="14"/>
        <v>2117.414187064589</v>
      </c>
      <c r="L147" s="1">
        <f t="shared" si="15"/>
        <v>28659.320089122739</v>
      </c>
      <c r="M147" s="1">
        <f t="shared" si="16"/>
        <v>253662.57151948911</v>
      </c>
      <c r="N147" s="28"/>
    </row>
    <row r="148" spans="4:14" ht="15.75">
      <c r="D148" s="28"/>
      <c r="E148" s="35">
        <f t="shared" si="17"/>
        <v>145</v>
      </c>
      <c r="F148" s="1">
        <f t="shared" si="18"/>
        <v>17994.51911700339</v>
      </c>
      <c r="G148" s="1">
        <f>IF(E148="",0,IF(E148&lt;'New EMI Calculator'!$G$10,0,IF(E148&gt;'New EMI Calculator'!$G$10,E148-'New EMI Calculator'!$G$10+1,IF(M147&lt;EMI,0,IF(E148="",NA(),IF(OR(E148='New EMI Calculator'!$G$10),'New EMI Calculator'!$G$10-E148+1))))))</f>
        <v>122</v>
      </c>
      <c r="H148" s="1">
        <f t="shared" si="19"/>
        <v>2</v>
      </c>
      <c r="I148" s="1">
        <f>IF(E148="",0,IF(M147&lt;I147,M147,IF(E148="",NA(),IF(H148=1,I147*(1+'New EMI Calculator'!$G$11),IF(OR(E148='New EMI Calculator'!$G$10),EMI*(1+'New EMI Calculator'!$G$11),I147)))))</f>
        <v>30776.734276187326</v>
      </c>
      <c r="J148" s="1">
        <f t="shared" si="20"/>
        <v>12782.215159183936</v>
      </c>
      <c r="K148" s="1">
        <f t="shared" si="14"/>
        <v>1902.4692863961682</v>
      </c>
      <c r="L148" s="1">
        <f t="shared" si="15"/>
        <v>28874.264989791158</v>
      </c>
      <c r="M148" s="1">
        <f t="shared" si="16"/>
        <v>224788.30652969796</v>
      </c>
      <c r="N148" s="28"/>
    </row>
    <row r="149" spans="4:14" ht="15.75">
      <c r="D149" s="28"/>
      <c r="E149" s="35">
        <f t="shared" si="17"/>
        <v>146</v>
      </c>
      <c r="F149" s="1">
        <f t="shared" si="18"/>
        <v>17994.51911700339</v>
      </c>
      <c r="G149" s="1">
        <f>IF(E149="",0,IF(E149&lt;'New EMI Calculator'!$G$10,0,IF(E149&gt;'New EMI Calculator'!$G$10,E149-'New EMI Calculator'!$G$10+1,IF(M148&lt;EMI,0,IF(E149="",NA(),IF(OR(E149='New EMI Calculator'!$G$10),'New EMI Calculator'!$G$10-E149+1))))))</f>
        <v>123</v>
      </c>
      <c r="H149" s="1">
        <f t="shared" si="19"/>
        <v>3</v>
      </c>
      <c r="I149" s="1">
        <f>IF(E149="",0,IF(M148&lt;I148,M148,IF(E149="",NA(),IF(H149=1,I148*(1+'New EMI Calculator'!$G$11),IF(OR(E149='New EMI Calculator'!$G$10),EMI*(1+'New EMI Calculator'!$G$11),I148)))))</f>
        <v>30776.734276187326</v>
      </c>
      <c r="J149" s="1">
        <f t="shared" si="20"/>
        <v>12782.215159183936</v>
      </c>
      <c r="K149" s="1">
        <f t="shared" si="14"/>
        <v>1685.9122989727348</v>
      </c>
      <c r="L149" s="1">
        <f t="shared" si="15"/>
        <v>29090.821977214589</v>
      </c>
      <c r="M149" s="1">
        <f t="shared" si="16"/>
        <v>195697.48455248337</v>
      </c>
      <c r="N149" s="28"/>
    </row>
    <row r="150" spans="4:14" ht="15.75">
      <c r="D150" s="28"/>
      <c r="E150" s="35">
        <f t="shared" si="17"/>
        <v>147</v>
      </c>
      <c r="F150" s="1">
        <f t="shared" si="18"/>
        <v>17994.51911700339</v>
      </c>
      <c r="G150" s="1">
        <f>IF(E150="",0,IF(E150&lt;'New EMI Calculator'!$G$10,0,IF(E150&gt;'New EMI Calculator'!$G$10,E150-'New EMI Calculator'!$G$10+1,IF(M149&lt;EMI,0,IF(E150="",NA(),IF(OR(E150='New EMI Calculator'!$G$10),'New EMI Calculator'!$G$10-E150+1))))))</f>
        <v>124</v>
      </c>
      <c r="H150" s="1">
        <f t="shared" si="19"/>
        <v>4</v>
      </c>
      <c r="I150" s="1">
        <f>IF(E150="",0,IF(M149&lt;I149,M149,IF(E150="",NA(),IF(H150=1,I149*(1+'New EMI Calculator'!$G$11),IF(OR(E150='New EMI Calculator'!$G$10),EMI*(1+'New EMI Calculator'!$G$11),I149)))))</f>
        <v>30776.734276187326</v>
      </c>
      <c r="J150" s="1">
        <f t="shared" si="20"/>
        <v>12782.215159183936</v>
      </c>
      <c r="K150" s="1">
        <f t="shared" si="14"/>
        <v>1467.7311341436252</v>
      </c>
      <c r="L150" s="1">
        <f t="shared" si="15"/>
        <v>29309.003142043701</v>
      </c>
      <c r="M150" s="1">
        <f t="shared" si="16"/>
        <v>166388.48141043965</v>
      </c>
      <c r="N150" s="28"/>
    </row>
    <row r="151" spans="4:14" ht="15.75">
      <c r="D151" s="28"/>
      <c r="E151" s="35">
        <f t="shared" si="17"/>
        <v>148</v>
      </c>
      <c r="F151" s="1">
        <f t="shared" si="18"/>
        <v>17994.51911700339</v>
      </c>
      <c r="G151" s="1">
        <f>IF(E151="",0,IF(E151&lt;'New EMI Calculator'!$G$10,0,IF(E151&gt;'New EMI Calculator'!$G$10,E151-'New EMI Calculator'!$G$10+1,IF(M150&lt;EMI,0,IF(E151="",NA(),IF(OR(E151='New EMI Calculator'!$G$10),'New EMI Calculator'!$G$10-E151+1))))))</f>
        <v>125</v>
      </c>
      <c r="H151" s="1">
        <f t="shared" si="19"/>
        <v>5</v>
      </c>
      <c r="I151" s="1">
        <f>IF(E151="",0,IF(M150&lt;I150,M150,IF(E151="",NA(),IF(H151=1,I150*(1+'New EMI Calculator'!$G$11),IF(OR(E151='New EMI Calculator'!$G$10),EMI*(1+'New EMI Calculator'!$G$11),I150)))))</f>
        <v>30776.734276187326</v>
      </c>
      <c r="J151" s="1">
        <f t="shared" si="20"/>
        <v>12782.215159183936</v>
      </c>
      <c r="K151" s="1">
        <f t="shared" si="14"/>
        <v>1247.9136105782973</v>
      </c>
      <c r="L151" s="1">
        <f t="shared" si="15"/>
        <v>29528.82066560903</v>
      </c>
      <c r="M151" s="1">
        <f t="shared" si="16"/>
        <v>136859.66074483062</v>
      </c>
      <c r="N151" s="28"/>
    </row>
    <row r="152" spans="4:14" ht="15.75">
      <c r="D152" s="28"/>
      <c r="E152" s="35">
        <f t="shared" si="17"/>
        <v>149</v>
      </c>
      <c r="F152" s="1">
        <f t="shared" si="18"/>
        <v>17994.51911700339</v>
      </c>
      <c r="G152" s="1">
        <f>IF(E152="",0,IF(E152&lt;'New EMI Calculator'!$G$10,0,IF(E152&gt;'New EMI Calculator'!$G$10,E152-'New EMI Calculator'!$G$10+1,IF(M151&lt;EMI,0,IF(E152="",NA(),IF(OR(E152='New EMI Calculator'!$G$10),'New EMI Calculator'!$G$10-E152+1))))))</f>
        <v>126</v>
      </c>
      <c r="H152" s="1">
        <f t="shared" si="19"/>
        <v>6</v>
      </c>
      <c r="I152" s="1">
        <f>IF(E152="",0,IF(M151&lt;I151,M151,IF(E152="",NA(),IF(H152=1,I151*(1+'New EMI Calculator'!$G$11),IF(OR(E152='New EMI Calculator'!$G$10),EMI*(1+'New EMI Calculator'!$G$11),I151)))))</f>
        <v>30776.734276187326</v>
      </c>
      <c r="J152" s="1">
        <f t="shared" si="20"/>
        <v>12782.215159183936</v>
      </c>
      <c r="K152" s="1">
        <f t="shared" si="14"/>
        <v>1026.4474555862296</v>
      </c>
      <c r="L152" s="1">
        <f t="shared" si="15"/>
        <v>29750.286820601097</v>
      </c>
      <c r="M152" s="1">
        <f t="shared" si="16"/>
        <v>107109.37392422953</v>
      </c>
      <c r="N152" s="28"/>
    </row>
    <row r="153" spans="4:14" ht="15.75">
      <c r="D153" s="28"/>
      <c r="E153" s="35">
        <f t="shared" si="17"/>
        <v>150</v>
      </c>
      <c r="F153" s="1">
        <f t="shared" si="18"/>
        <v>17994.51911700339</v>
      </c>
      <c r="G153" s="1">
        <f>IF(E153="",0,IF(E153&lt;'New EMI Calculator'!$G$10,0,IF(E153&gt;'New EMI Calculator'!$G$10,E153-'New EMI Calculator'!$G$10+1,IF(M152&lt;EMI,0,IF(E153="",NA(),IF(OR(E153='New EMI Calculator'!$G$10),'New EMI Calculator'!$G$10-E153+1))))))</f>
        <v>127</v>
      </c>
      <c r="H153" s="1">
        <f t="shared" si="19"/>
        <v>7</v>
      </c>
      <c r="I153" s="1">
        <f>IF(E153="",0,IF(M152&lt;I152,M152,IF(E153="",NA(),IF(H153=1,I152*(1+'New EMI Calculator'!$G$11),IF(OR(E153='New EMI Calculator'!$G$10),EMI*(1+'New EMI Calculator'!$G$11),I152)))))</f>
        <v>30776.734276187326</v>
      </c>
      <c r="J153" s="1">
        <f t="shared" si="20"/>
        <v>12782.215159183936</v>
      </c>
      <c r="K153" s="1">
        <f t="shared" si="14"/>
        <v>803.32030443172141</v>
      </c>
      <c r="L153" s="1">
        <f t="shared" si="15"/>
        <v>29973.413971755606</v>
      </c>
      <c r="M153" s="1">
        <f t="shared" si="16"/>
        <v>77135.959952473917</v>
      </c>
      <c r="N153" s="28"/>
    </row>
    <row r="154" spans="4:14" ht="15.75">
      <c r="D154" s="28"/>
      <c r="E154" s="35">
        <f t="shared" si="17"/>
        <v>151</v>
      </c>
      <c r="F154" s="1">
        <f t="shared" si="18"/>
        <v>17994.51911700339</v>
      </c>
      <c r="G154" s="1">
        <f>IF(E154="",0,IF(E154&lt;'New EMI Calculator'!$G$10,0,IF(E154&gt;'New EMI Calculator'!$G$10,E154-'New EMI Calculator'!$G$10+1,IF(M153&lt;EMI,0,IF(E154="",NA(),IF(OR(E154='New EMI Calculator'!$G$10),'New EMI Calculator'!$G$10-E154+1))))))</f>
        <v>128</v>
      </c>
      <c r="H154" s="1">
        <f t="shared" si="19"/>
        <v>8</v>
      </c>
      <c r="I154" s="1">
        <f>IF(E154="",0,IF(M153&lt;I153,M153,IF(E154="",NA(),IF(H154=1,I153*(1+'New EMI Calculator'!$G$11),IF(OR(E154='New EMI Calculator'!$G$10),EMI*(1+'New EMI Calculator'!$G$11),I153)))))</f>
        <v>30776.734276187326</v>
      </c>
      <c r="J154" s="1">
        <f t="shared" si="20"/>
        <v>12782.215159183936</v>
      </c>
      <c r="K154" s="1">
        <f t="shared" si="14"/>
        <v>578.51969964355442</v>
      </c>
      <c r="L154" s="1">
        <f t="shared" si="15"/>
        <v>30198.214576543771</v>
      </c>
      <c r="M154" s="1">
        <f t="shared" si="16"/>
        <v>46937.745375930142</v>
      </c>
      <c r="N154" s="28"/>
    </row>
    <row r="155" spans="4:14" ht="15.75">
      <c r="D155" s="28"/>
      <c r="E155" s="35">
        <f t="shared" si="17"/>
        <v>152</v>
      </c>
      <c r="F155" s="1">
        <f t="shared" si="18"/>
        <v>17994.51911700339</v>
      </c>
      <c r="G155" s="1">
        <f>IF(E155="",0,IF(E155&lt;'New EMI Calculator'!$G$10,0,IF(E155&gt;'New EMI Calculator'!$G$10,E155-'New EMI Calculator'!$G$10+1,IF(M154&lt;EMI,0,IF(E155="",NA(),IF(OR(E155='New EMI Calculator'!$G$10),'New EMI Calculator'!$G$10-E155+1))))))</f>
        <v>129</v>
      </c>
      <c r="H155" s="1">
        <f t="shared" si="19"/>
        <v>9</v>
      </c>
      <c r="I155" s="1">
        <f>IF(E155="",0,IF(M154&lt;I154,M154,IF(E155="",NA(),IF(H155=1,I154*(1+'New EMI Calculator'!$G$11),IF(OR(E155='New EMI Calculator'!$G$10),EMI*(1+'New EMI Calculator'!$G$11),I154)))))</f>
        <v>30776.734276187326</v>
      </c>
      <c r="J155" s="1">
        <f t="shared" si="20"/>
        <v>12782.215159183936</v>
      </c>
      <c r="K155" s="1">
        <f t="shared" si="14"/>
        <v>352.03309031947606</v>
      </c>
      <c r="L155" s="1">
        <f t="shared" si="15"/>
        <v>30424.701185867849</v>
      </c>
      <c r="M155" s="1">
        <f t="shared" si="16"/>
        <v>16513.044190062294</v>
      </c>
      <c r="N155" s="28"/>
    </row>
    <row r="156" spans="4:14" ht="15.75">
      <c r="D156" s="28"/>
      <c r="E156" s="35">
        <f t="shared" si="17"/>
        <v>153</v>
      </c>
      <c r="F156" s="1">
        <f t="shared" si="18"/>
        <v>16513.044190062294</v>
      </c>
      <c r="G156" s="1">
        <f>IF(E156="",0,IF(E156&lt;'New EMI Calculator'!$G$10,0,IF(E156&gt;'New EMI Calculator'!$G$10,E156-'New EMI Calculator'!$G$10+1,IF(M155&lt;EMI,0,IF(E156="",NA(),IF(OR(E156='New EMI Calculator'!$G$10),'New EMI Calculator'!$G$10-E156+1))))))</f>
        <v>130</v>
      </c>
      <c r="H156" s="1">
        <f t="shared" si="19"/>
        <v>10</v>
      </c>
      <c r="I156" s="1">
        <f>IF(E156="",0,IF(M155&lt;I155,M155,IF(E156="",NA(),IF(H156=1,I155*(1+'New EMI Calculator'!$G$11),IF(OR(E156='New EMI Calculator'!$G$10),EMI*(1+'New EMI Calculator'!$G$11),I155)))))</f>
        <v>16513.044190062294</v>
      </c>
      <c r="J156" s="1">
        <f t="shared" si="20"/>
        <v>0</v>
      </c>
      <c r="K156" s="1">
        <f t="shared" si="14"/>
        <v>123.84783142546719</v>
      </c>
      <c r="L156" s="1">
        <f t="shared" si="15"/>
        <v>16389.196358636826</v>
      </c>
      <c r="M156" s="1">
        <f t="shared" si="16"/>
        <v>0</v>
      </c>
      <c r="N156" s="28"/>
    </row>
    <row r="157" spans="4:14" ht="15.75">
      <c r="D157" s="28"/>
      <c r="E157" s="35" t="str">
        <f t="shared" si="17"/>
        <v/>
      </c>
      <c r="F157" s="1">
        <f t="shared" si="18"/>
        <v>0</v>
      </c>
      <c r="G157" s="1">
        <f>IF(E157="",0,IF(E157&lt;'New EMI Calculator'!$G$10,0,IF(E157&gt;'New EMI Calculator'!$G$10,E157-'New EMI Calculator'!$G$10+1,IF(M156&lt;EMI,0,IF(E157="",NA(),IF(OR(E157='New EMI Calculator'!$G$10),'New EMI Calculator'!$G$10-E157+1))))))</f>
        <v>0</v>
      </c>
      <c r="H157" s="1">
        <f t="shared" si="19"/>
        <v>0</v>
      </c>
      <c r="I157" s="1">
        <f>IF(E157="",0,IF(M156&lt;I156,M156,IF(E157="",NA(),IF(H157=1,I156*(1+'New EMI Calculator'!$G$11),IF(OR(E157='New EMI Calculator'!$G$10),EMI*(1+'New EMI Calculator'!$G$11),I156)))))</f>
        <v>0</v>
      </c>
      <c r="J157" s="1">
        <f t="shared" si="20"/>
        <v>0</v>
      </c>
      <c r="K157" s="1" t="str">
        <f t="shared" si="14"/>
        <v/>
      </c>
      <c r="L157" s="1" t="str">
        <f t="shared" si="15"/>
        <v/>
      </c>
      <c r="M157" s="1" t="str">
        <f t="shared" si="16"/>
        <v/>
      </c>
      <c r="N157" s="28"/>
    </row>
    <row r="158" spans="4:14" ht="15.75">
      <c r="D158" s="28"/>
      <c r="E158" s="35" t="str">
        <f t="shared" si="17"/>
        <v/>
      </c>
      <c r="F158" s="1">
        <f t="shared" si="18"/>
        <v>0</v>
      </c>
      <c r="G158" s="1">
        <f>IF(E158="",0,IF(E158&lt;'New EMI Calculator'!$G$10,0,IF(E158&gt;'New EMI Calculator'!$G$10,E158-'New EMI Calculator'!$G$10+1,IF(M157&lt;EMI,0,IF(E158="",NA(),IF(OR(E158='New EMI Calculator'!$G$10),'New EMI Calculator'!$G$10-E158+1))))))</f>
        <v>0</v>
      </c>
      <c r="H158" s="1">
        <f t="shared" si="19"/>
        <v>0</v>
      </c>
      <c r="I158" s="1">
        <f>IF(E158="",0,IF(M157&lt;I157,M157,IF(E158="",NA(),IF(H158=1,I157*(1+'New EMI Calculator'!$G$11),IF(OR(E158='New EMI Calculator'!$G$10),EMI*(1+'New EMI Calculator'!$G$11),I157)))))</f>
        <v>0</v>
      </c>
      <c r="J158" s="1">
        <f t="shared" si="20"/>
        <v>0</v>
      </c>
      <c r="K158" s="1" t="str">
        <f t="shared" si="14"/>
        <v/>
      </c>
      <c r="L158" s="1" t="str">
        <f t="shared" si="15"/>
        <v/>
      </c>
      <c r="M158" s="1" t="str">
        <f t="shared" si="16"/>
        <v/>
      </c>
      <c r="N158" s="28"/>
    </row>
    <row r="159" spans="4:14" ht="15.75">
      <c r="D159" s="28"/>
      <c r="E159" s="35" t="str">
        <f t="shared" si="17"/>
        <v/>
      </c>
      <c r="F159" s="1">
        <f t="shared" si="18"/>
        <v>0</v>
      </c>
      <c r="G159" s="1">
        <f>IF(E159="",0,IF(E159&lt;'New EMI Calculator'!$G$10,0,IF(E159&gt;'New EMI Calculator'!$G$10,E159-'New EMI Calculator'!$G$10+1,IF(M158&lt;EMI,0,IF(E159="",NA(),IF(OR(E159='New EMI Calculator'!$G$10),'New EMI Calculator'!$G$10-E159+1))))))</f>
        <v>0</v>
      </c>
      <c r="H159" s="1">
        <f t="shared" si="19"/>
        <v>0</v>
      </c>
      <c r="I159" s="1">
        <f>IF(E159="",0,IF(M158&lt;I158,M158,IF(E159="",NA(),IF(H159=1,I158*(1+'New EMI Calculator'!$G$11),IF(OR(E159='New EMI Calculator'!$G$10),EMI*(1+'New EMI Calculator'!$G$11),I158)))))</f>
        <v>0</v>
      </c>
      <c r="J159" s="1">
        <f t="shared" si="20"/>
        <v>0</v>
      </c>
      <c r="K159" s="1" t="str">
        <f t="shared" si="14"/>
        <v/>
      </c>
      <c r="L159" s="1" t="str">
        <f t="shared" si="15"/>
        <v/>
      </c>
      <c r="M159" s="1" t="str">
        <f t="shared" si="16"/>
        <v/>
      </c>
      <c r="N159" s="28"/>
    </row>
    <row r="160" spans="4:14" ht="15.75">
      <c r="D160" s="28"/>
      <c r="E160" s="35" t="str">
        <f t="shared" si="17"/>
        <v/>
      </c>
      <c r="F160" s="1">
        <f t="shared" si="18"/>
        <v>0</v>
      </c>
      <c r="G160" s="1">
        <f>IF(E160="",0,IF(E160&lt;'New EMI Calculator'!$G$10,0,IF(E160&gt;'New EMI Calculator'!$G$10,E160-'New EMI Calculator'!$G$10+1,IF(M159&lt;EMI,0,IF(E160="",NA(),IF(OR(E160='New EMI Calculator'!$G$10),'New EMI Calculator'!$G$10-E160+1))))))</f>
        <v>0</v>
      </c>
      <c r="H160" s="1">
        <f t="shared" si="19"/>
        <v>0</v>
      </c>
      <c r="I160" s="1">
        <f>IF(E160="",0,IF(M159&lt;I159,M159,IF(E160="",NA(),IF(H160=1,I159*(1+'New EMI Calculator'!$G$11),IF(OR(E160='New EMI Calculator'!$G$10),EMI*(1+'New EMI Calculator'!$G$11),I159)))))</f>
        <v>0</v>
      </c>
      <c r="J160" s="1">
        <f t="shared" si="20"/>
        <v>0</v>
      </c>
      <c r="K160" s="1" t="str">
        <f t="shared" si="14"/>
        <v/>
      </c>
      <c r="L160" s="1" t="str">
        <f t="shared" si="15"/>
        <v/>
      </c>
      <c r="M160" s="1" t="str">
        <f t="shared" si="16"/>
        <v/>
      </c>
      <c r="N160" s="28"/>
    </row>
    <row r="161" spans="4:14" ht="15.75">
      <c r="D161" s="28"/>
      <c r="E161" s="35" t="str">
        <f t="shared" si="17"/>
        <v/>
      </c>
      <c r="F161" s="1">
        <f t="shared" si="18"/>
        <v>0</v>
      </c>
      <c r="G161" s="1">
        <f>IF(E161="",0,IF(E161&lt;'New EMI Calculator'!$G$10,0,IF(E161&gt;'New EMI Calculator'!$G$10,E161-'New EMI Calculator'!$G$10+1,IF(M160&lt;EMI,0,IF(E161="",NA(),IF(OR(E161='New EMI Calculator'!$G$10),'New EMI Calculator'!$G$10-E161+1))))))</f>
        <v>0</v>
      </c>
      <c r="H161" s="1">
        <f t="shared" si="19"/>
        <v>0</v>
      </c>
      <c r="I161" s="1">
        <f>IF(E161="",0,IF(M160&lt;I160,M160,IF(E161="",NA(),IF(H161=1,I160*(1+'New EMI Calculator'!$G$11),IF(OR(E161='New EMI Calculator'!$G$10),EMI*(1+'New EMI Calculator'!$G$11),I160)))))</f>
        <v>0</v>
      </c>
      <c r="J161" s="1">
        <f t="shared" si="20"/>
        <v>0</v>
      </c>
      <c r="K161" s="1" t="str">
        <f t="shared" si="14"/>
        <v/>
      </c>
      <c r="L161" s="1" t="str">
        <f t="shared" si="15"/>
        <v/>
      </c>
      <c r="M161" s="1" t="str">
        <f t="shared" si="16"/>
        <v/>
      </c>
      <c r="N161" s="28"/>
    </row>
    <row r="162" spans="4:14" ht="15.75">
      <c r="D162" s="28"/>
      <c r="E162" s="35" t="str">
        <f t="shared" si="17"/>
        <v/>
      </c>
      <c r="F162" s="1">
        <f t="shared" si="18"/>
        <v>0</v>
      </c>
      <c r="G162" s="1">
        <f>IF(E162="",0,IF(E162&lt;'New EMI Calculator'!$G$10,0,IF(E162&gt;'New EMI Calculator'!$G$10,E162-'New EMI Calculator'!$G$10+1,IF(M161&lt;EMI,0,IF(E162="",NA(),IF(OR(E162='New EMI Calculator'!$G$10),'New EMI Calculator'!$G$10-E162+1))))))</f>
        <v>0</v>
      </c>
      <c r="H162" s="1">
        <f t="shared" si="19"/>
        <v>0</v>
      </c>
      <c r="I162" s="1">
        <f>IF(E162="",0,IF(M161&lt;I161,M161,IF(E162="",NA(),IF(H162=1,I161*(1+'New EMI Calculator'!$G$11),IF(OR(E162='New EMI Calculator'!$G$10),EMI*(1+'New EMI Calculator'!$G$11),I161)))))</f>
        <v>0</v>
      </c>
      <c r="J162" s="1">
        <f t="shared" si="20"/>
        <v>0</v>
      </c>
      <c r="K162" s="1" t="str">
        <f t="shared" si="14"/>
        <v/>
      </c>
      <c r="L162" s="1" t="str">
        <f t="shared" si="15"/>
        <v/>
      </c>
      <c r="M162" s="1" t="str">
        <f t="shared" si="16"/>
        <v/>
      </c>
      <c r="N162" s="28"/>
    </row>
    <row r="163" spans="4:14" ht="15.75">
      <c r="D163" s="28"/>
      <c r="E163" s="35" t="str">
        <f t="shared" si="17"/>
        <v/>
      </c>
      <c r="F163" s="1">
        <f t="shared" si="18"/>
        <v>0</v>
      </c>
      <c r="G163" s="1">
        <f>IF(E163="",0,IF(E163&lt;'New EMI Calculator'!$G$10,0,IF(E163&gt;'New EMI Calculator'!$G$10,E163-'New EMI Calculator'!$G$10+1,IF(M162&lt;EMI,0,IF(E163="",NA(),IF(OR(E163='New EMI Calculator'!$G$10),'New EMI Calculator'!$G$10-E163+1))))))</f>
        <v>0</v>
      </c>
      <c r="H163" s="1">
        <f t="shared" si="19"/>
        <v>0</v>
      </c>
      <c r="I163" s="1">
        <f>IF(E163="",0,IF(M162&lt;I162,M162,IF(E163="",NA(),IF(H163=1,I162*(1+'New EMI Calculator'!$G$11),IF(OR(E163='New EMI Calculator'!$G$10),EMI*(1+'New EMI Calculator'!$G$11),I162)))))</f>
        <v>0</v>
      </c>
      <c r="J163" s="1">
        <f t="shared" si="20"/>
        <v>0</v>
      </c>
      <c r="K163" s="1" t="str">
        <f t="shared" si="14"/>
        <v/>
      </c>
      <c r="L163" s="1" t="str">
        <f t="shared" si="15"/>
        <v/>
      </c>
      <c r="M163" s="1" t="str">
        <f t="shared" si="16"/>
        <v/>
      </c>
      <c r="N163" s="28"/>
    </row>
    <row r="164" spans="4:14" ht="15.75">
      <c r="D164" s="28"/>
      <c r="E164" s="35" t="str">
        <f t="shared" si="17"/>
        <v/>
      </c>
      <c r="F164" s="1">
        <f t="shared" si="18"/>
        <v>0</v>
      </c>
      <c r="G164" s="1">
        <f>IF(E164="",0,IF(E164&lt;'New EMI Calculator'!$G$10,0,IF(E164&gt;'New EMI Calculator'!$G$10,E164-'New EMI Calculator'!$G$10+1,IF(M163&lt;EMI,0,IF(E164="",NA(),IF(OR(E164='New EMI Calculator'!$G$10),'New EMI Calculator'!$G$10-E164+1))))))</f>
        <v>0</v>
      </c>
      <c r="H164" s="1">
        <f t="shared" si="19"/>
        <v>0</v>
      </c>
      <c r="I164" s="1">
        <f>IF(E164="",0,IF(M163&lt;I163,M163,IF(E164="",NA(),IF(H164=1,I163*(1+'New EMI Calculator'!$G$11),IF(OR(E164='New EMI Calculator'!$G$10),EMI*(1+'New EMI Calculator'!$G$11),I163)))))</f>
        <v>0</v>
      </c>
      <c r="J164" s="1">
        <f t="shared" si="20"/>
        <v>0</v>
      </c>
      <c r="K164" s="1" t="str">
        <f t="shared" si="14"/>
        <v/>
      </c>
      <c r="L164" s="1" t="str">
        <f t="shared" si="15"/>
        <v/>
      </c>
      <c r="M164" s="1" t="str">
        <f t="shared" si="16"/>
        <v/>
      </c>
      <c r="N164" s="28"/>
    </row>
    <row r="165" spans="4:14" ht="15.75">
      <c r="D165" s="28"/>
      <c r="E165" s="35" t="str">
        <f t="shared" si="17"/>
        <v/>
      </c>
      <c r="F165" s="1">
        <f t="shared" si="18"/>
        <v>0</v>
      </c>
      <c r="G165" s="1">
        <f>IF(E165="",0,IF(E165&lt;'New EMI Calculator'!$G$10,0,IF(E165&gt;'New EMI Calculator'!$G$10,E165-'New EMI Calculator'!$G$10+1,IF(M164&lt;EMI,0,IF(E165="",NA(),IF(OR(E165='New EMI Calculator'!$G$10),'New EMI Calculator'!$G$10-E165+1))))))</f>
        <v>0</v>
      </c>
      <c r="H165" s="1">
        <f t="shared" si="19"/>
        <v>0</v>
      </c>
      <c r="I165" s="1">
        <f>IF(E165="",0,IF(M164&lt;I164,M164,IF(E165="",NA(),IF(H165=1,I164*(1+'New EMI Calculator'!$G$11),IF(OR(E165='New EMI Calculator'!$G$10),EMI*(1+'New EMI Calculator'!$G$11),I164)))))</f>
        <v>0</v>
      </c>
      <c r="J165" s="1">
        <f t="shared" si="20"/>
        <v>0</v>
      </c>
      <c r="K165" s="1" t="str">
        <f t="shared" si="14"/>
        <v/>
      </c>
      <c r="L165" s="1" t="str">
        <f t="shared" si="15"/>
        <v/>
      </c>
      <c r="M165" s="1" t="str">
        <f t="shared" si="16"/>
        <v/>
      </c>
      <c r="N165" s="28"/>
    </row>
    <row r="166" spans="4:14" ht="15.75">
      <c r="D166" s="28"/>
      <c r="E166" s="35" t="str">
        <f t="shared" si="17"/>
        <v/>
      </c>
      <c r="F166" s="1">
        <f t="shared" si="18"/>
        <v>0</v>
      </c>
      <c r="G166" s="1">
        <f>IF(E166="",0,IF(E166&lt;'New EMI Calculator'!$G$10,0,IF(E166&gt;'New EMI Calculator'!$G$10,E166-'New EMI Calculator'!$G$10+1,IF(M165&lt;EMI,0,IF(E166="",NA(),IF(OR(E166='New EMI Calculator'!$G$10),'New EMI Calculator'!$G$10-E166+1))))))</f>
        <v>0</v>
      </c>
      <c r="H166" s="1">
        <f t="shared" si="19"/>
        <v>0</v>
      </c>
      <c r="I166" s="1">
        <f>IF(E166="",0,IF(M165&lt;I165,M165,IF(E166="",NA(),IF(H166=1,I165*(1+'New EMI Calculator'!$G$11),IF(OR(E166='New EMI Calculator'!$G$10),EMI*(1+'New EMI Calculator'!$G$11),I165)))))</f>
        <v>0</v>
      </c>
      <c r="J166" s="1">
        <f t="shared" si="20"/>
        <v>0</v>
      </c>
      <c r="K166" s="1" t="str">
        <f t="shared" si="14"/>
        <v/>
      </c>
      <c r="L166" s="1" t="str">
        <f t="shared" si="15"/>
        <v/>
      </c>
      <c r="M166" s="1" t="str">
        <f t="shared" si="16"/>
        <v/>
      </c>
      <c r="N166" s="28"/>
    </row>
    <row r="167" spans="4:14" ht="15.75">
      <c r="D167" s="28"/>
      <c r="E167" s="35" t="str">
        <f t="shared" si="17"/>
        <v/>
      </c>
      <c r="F167" s="1">
        <f t="shared" si="18"/>
        <v>0</v>
      </c>
      <c r="G167" s="1">
        <f>IF(E167="",0,IF(E167&lt;'New EMI Calculator'!$G$10,0,IF(E167&gt;'New EMI Calculator'!$G$10,E167-'New EMI Calculator'!$G$10+1,IF(M166&lt;EMI,0,IF(E167="",NA(),IF(OR(E167='New EMI Calculator'!$G$10),'New EMI Calculator'!$G$10-E167+1))))))</f>
        <v>0</v>
      </c>
      <c r="H167" s="1">
        <f t="shared" si="19"/>
        <v>0</v>
      </c>
      <c r="I167" s="1">
        <f>IF(E167="",0,IF(M166&lt;I166,M166,IF(E167="",NA(),IF(H167=1,I166*(1+'New EMI Calculator'!$G$11),IF(OR(E167='New EMI Calculator'!$G$10),EMI*(1+'New EMI Calculator'!$G$11),I166)))))</f>
        <v>0</v>
      </c>
      <c r="J167" s="1">
        <f t="shared" si="20"/>
        <v>0</v>
      </c>
      <c r="K167" s="1" t="str">
        <f t="shared" si="14"/>
        <v/>
      </c>
      <c r="L167" s="1" t="str">
        <f t="shared" si="15"/>
        <v/>
      </c>
      <c r="M167" s="1" t="str">
        <f t="shared" si="16"/>
        <v/>
      </c>
      <c r="N167" s="28"/>
    </row>
    <row r="168" spans="4:14" ht="15.75">
      <c r="D168" s="28"/>
      <c r="E168" s="35" t="str">
        <f t="shared" si="17"/>
        <v/>
      </c>
      <c r="F168" s="1">
        <f t="shared" si="18"/>
        <v>0</v>
      </c>
      <c r="G168" s="1">
        <f>IF(E168="",0,IF(E168&lt;'New EMI Calculator'!$G$10,0,IF(E168&gt;'New EMI Calculator'!$G$10,E168-'New EMI Calculator'!$G$10+1,IF(M167&lt;EMI,0,IF(E168="",NA(),IF(OR(E168='New EMI Calculator'!$G$10),'New EMI Calculator'!$G$10-E168+1))))))</f>
        <v>0</v>
      </c>
      <c r="H168" s="1">
        <f t="shared" si="19"/>
        <v>0</v>
      </c>
      <c r="I168" s="1">
        <f>IF(E168="",0,IF(M167&lt;I167,M167,IF(E168="",NA(),IF(H168=1,I167*(1+'New EMI Calculator'!$G$11),IF(OR(E168='New EMI Calculator'!$G$10),EMI*(1+'New EMI Calculator'!$G$11),I167)))))</f>
        <v>0</v>
      </c>
      <c r="J168" s="1">
        <f t="shared" si="20"/>
        <v>0</v>
      </c>
      <c r="K168" s="1" t="str">
        <f t="shared" si="14"/>
        <v/>
      </c>
      <c r="L168" s="1" t="str">
        <f t="shared" si="15"/>
        <v/>
      </c>
      <c r="M168" s="1" t="str">
        <f t="shared" si="16"/>
        <v/>
      </c>
      <c r="N168" s="28"/>
    </row>
    <row r="169" spans="4:14" ht="15.75">
      <c r="D169" s="28"/>
      <c r="E169" s="35" t="str">
        <f t="shared" si="17"/>
        <v/>
      </c>
      <c r="F169" s="1">
        <f t="shared" si="18"/>
        <v>0</v>
      </c>
      <c r="G169" s="1">
        <f>IF(E169="",0,IF(E169&lt;'New EMI Calculator'!$G$10,0,IF(E169&gt;'New EMI Calculator'!$G$10,E169-'New EMI Calculator'!$G$10+1,IF(M168&lt;EMI,0,IF(E169="",NA(),IF(OR(E169='New EMI Calculator'!$G$10),'New EMI Calculator'!$G$10-E169+1))))))</f>
        <v>0</v>
      </c>
      <c r="H169" s="1">
        <f t="shared" si="19"/>
        <v>0</v>
      </c>
      <c r="I169" s="1">
        <f>IF(E169="",0,IF(M168&lt;I168,M168,IF(E169="",NA(),IF(H169=1,I168*(1+'New EMI Calculator'!$G$11),IF(OR(E169='New EMI Calculator'!$G$10),EMI*(1+'New EMI Calculator'!$G$11),I168)))))</f>
        <v>0</v>
      </c>
      <c r="J169" s="1">
        <f t="shared" si="20"/>
        <v>0</v>
      </c>
      <c r="K169" s="1" t="str">
        <f t="shared" si="14"/>
        <v/>
      </c>
      <c r="L169" s="1" t="str">
        <f t="shared" si="15"/>
        <v/>
      </c>
      <c r="M169" s="1" t="str">
        <f t="shared" si="16"/>
        <v/>
      </c>
      <c r="N169" s="28"/>
    </row>
    <row r="170" spans="4:14" ht="15.75">
      <c r="D170" s="28"/>
      <c r="E170" s="35" t="str">
        <f t="shared" si="17"/>
        <v/>
      </c>
      <c r="F170" s="1">
        <f t="shared" si="18"/>
        <v>0</v>
      </c>
      <c r="G170" s="1">
        <f>IF(E170="",0,IF(E170&lt;'New EMI Calculator'!$G$10,0,IF(E170&gt;'New EMI Calculator'!$G$10,E170-'New EMI Calculator'!$G$10+1,IF(M169&lt;EMI,0,IF(E170="",NA(),IF(OR(E170='New EMI Calculator'!$G$10),'New EMI Calculator'!$G$10-E170+1))))))</f>
        <v>0</v>
      </c>
      <c r="H170" s="1">
        <f t="shared" si="19"/>
        <v>0</v>
      </c>
      <c r="I170" s="1">
        <f>IF(E170="",0,IF(M169&lt;I169,M169,IF(E170="",NA(),IF(H170=1,I169*(1+'New EMI Calculator'!$G$11),IF(OR(E170='New EMI Calculator'!$G$10),EMI*(1+'New EMI Calculator'!$G$11),I169)))))</f>
        <v>0</v>
      </c>
      <c r="J170" s="1">
        <f t="shared" si="20"/>
        <v>0</v>
      </c>
      <c r="K170" s="1" t="str">
        <f t="shared" si="14"/>
        <v/>
      </c>
      <c r="L170" s="1" t="str">
        <f t="shared" si="15"/>
        <v/>
      </c>
      <c r="M170" s="1" t="str">
        <f t="shared" si="16"/>
        <v/>
      </c>
      <c r="N170" s="28"/>
    </row>
    <row r="171" spans="4:14" ht="15.75">
      <c r="D171" s="28"/>
      <c r="E171" s="35" t="str">
        <f t="shared" si="17"/>
        <v/>
      </c>
      <c r="F171" s="1">
        <f t="shared" si="18"/>
        <v>0</v>
      </c>
      <c r="G171" s="1">
        <f>IF(E171="",0,IF(E171&lt;'New EMI Calculator'!$G$10,0,IF(E171&gt;'New EMI Calculator'!$G$10,E171-'New EMI Calculator'!$G$10+1,IF(M170&lt;EMI,0,IF(E171="",NA(),IF(OR(E171='New EMI Calculator'!$G$10),'New EMI Calculator'!$G$10-E171+1))))))</f>
        <v>0</v>
      </c>
      <c r="H171" s="1">
        <f t="shared" si="19"/>
        <v>0</v>
      </c>
      <c r="I171" s="1">
        <f>IF(E171="",0,IF(M170&lt;I170,M170,IF(E171="",NA(),IF(H171=1,I170*(1+'New EMI Calculator'!$G$11),IF(OR(E171='New EMI Calculator'!$G$10),EMI*(1+'New EMI Calculator'!$G$11),I170)))))</f>
        <v>0</v>
      </c>
      <c r="J171" s="1">
        <f t="shared" si="20"/>
        <v>0</v>
      </c>
      <c r="K171" s="1" t="str">
        <f t="shared" si="14"/>
        <v/>
      </c>
      <c r="L171" s="1" t="str">
        <f t="shared" si="15"/>
        <v/>
      </c>
      <c r="M171" s="1" t="str">
        <f t="shared" si="16"/>
        <v/>
      </c>
      <c r="N171" s="28"/>
    </row>
    <row r="172" spans="4:14" ht="15.75">
      <c r="D172" s="28"/>
      <c r="E172" s="35" t="str">
        <f t="shared" si="17"/>
        <v/>
      </c>
      <c r="F172" s="1">
        <f t="shared" si="18"/>
        <v>0</v>
      </c>
      <c r="G172" s="1">
        <f>IF(E172="",0,IF(E172&lt;'New EMI Calculator'!$G$10,0,IF(E172&gt;'New EMI Calculator'!$G$10,E172-'New EMI Calculator'!$G$10+1,IF(M171&lt;EMI,0,IF(E172="",NA(),IF(OR(E172='New EMI Calculator'!$G$10),'New EMI Calculator'!$G$10-E172+1))))))</f>
        <v>0</v>
      </c>
      <c r="H172" s="1">
        <f t="shared" si="19"/>
        <v>0</v>
      </c>
      <c r="I172" s="1">
        <f>IF(E172="",0,IF(M171&lt;I171,M171,IF(E172="",NA(),IF(H172=1,I171*(1+'New EMI Calculator'!$G$11),IF(OR(E172='New EMI Calculator'!$G$10),EMI*(1+'New EMI Calculator'!$G$11),I171)))))</f>
        <v>0</v>
      </c>
      <c r="J172" s="1">
        <f t="shared" si="20"/>
        <v>0</v>
      </c>
      <c r="K172" s="1" t="str">
        <f t="shared" si="14"/>
        <v/>
      </c>
      <c r="L172" s="1" t="str">
        <f t="shared" si="15"/>
        <v/>
      </c>
      <c r="M172" s="1" t="str">
        <f t="shared" si="16"/>
        <v/>
      </c>
      <c r="N172" s="28"/>
    </row>
    <row r="173" spans="4:14" ht="15.75">
      <c r="D173" s="28"/>
      <c r="E173" s="35" t="str">
        <f t="shared" si="17"/>
        <v/>
      </c>
      <c r="F173" s="1">
        <f t="shared" si="18"/>
        <v>0</v>
      </c>
      <c r="G173" s="1">
        <f>IF(E173="",0,IF(E173&lt;'New EMI Calculator'!$G$10,0,IF(E173&gt;'New EMI Calculator'!$G$10,E173-'New EMI Calculator'!$G$10+1,IF(M172&lt;EMI,0,IF(E173="",NA(),IF(OR(E173='New EMI Calculator'!$G$10),'New EMI Calculator'!$G$10-E173+1))))))</f>
        <v>0</v>
      </c>
      <c r="H173" s="1">
        <f t="shared" si="19"/>
        <v>0</v>
      </c>
      <c r="I173" s="1">
        <f>IF(E173="",0,IF(M172&lt;I172,M172,IF(E173="",NA(),IF(H173=1,I172*(1+'New EMI Calculator'!$G$11),IF(OR(E173='New EMI Calculator'!$G$10),EMI*(1+'New EMI Calculator'!$G$11),I172)))))</f>
        <v>0</v>
      </c>
      <c r="J173" s="1">
        <f t="shared" si="20"/>
        <v>0</v>
      </c>
      <c r="K173" s="1" t="str">
        <f t="shared" si="14"/>
        <v/>
      </c>
      <c r="L173" s="1" t="str">
        <f t="shared" si="15"/>
        <v/>
      </c>
      <c r="M173" s="1" t="str">
        <f t="shared" si="16"/>
        <v/>
      </c>
      <c r="N173" s="28"/>
    </row>
    <row r="174" spans="4:14" ht="15.75">
      <c r="D174" s="28"/>
      <c r="E174" s="35" t="str">
        <f t="shared" si="17"/>
        <v/>
      </c>
      <c r="F174" s="1">
        <f t="shared" si="18"/>
        <v>0</v>
      </c>
      <c r="G174" s="1">
        <f>IF(E174="",0,IF(E174&lt;'New EMI Calculator'!$G$10,0,IF(E174&gt;'New EMI Calculator'!$G$10,E174-'New EMI Calculator'!$G$10+1,IF(M173&lt;EMI,0,IF(E174="",NA(),IF(OR(E174='New EMI Calculator'!$G$10),'New EMI Calculator'!$G$10-E174+1))))))</f>
        <v>0</v>
      </c>
      <c r="H174" s="1">
        <f t="shared" si="19"/>
        <v>0</v>
      </c>
      <c r="I174" s="1">
        <f>IF(E174="",0,IF(M173&lt;I173,M173,IF(E174="",NA(),IF(H174=1,I173*(1+'New EMI Calculator'!$G$11),IF(OR(E174='New EMI Calculator'!$G$10),EMI*(1+'New EMI Calculator'!$G$11),I173)))))</f>
        <v>0</v>
      </c>
      <c r="J174" s="1">
        <f t="shared" si="20"/>
        <v>0</v>
      </c>
      <c r="K174" s="1" t="str">
        <f t="shared" si="14"/>
        <v/>
      </c>
      <c r="L174" s="1" t="str">
        <f t="shared" si="15"/>
        <v/>
      </c>
      <c r="M174" s="1" t="str">
        <f t="shared" si="16"/>
        <v/>
      </c>
      <c r="N174" s="28"/>
    </row>
    <row r="175" spans="4:14" ht="15.75">
      <c r="D175" s="28"/>
      <c r="E175" s="35" t="str">
        <f t="shared" si="17"/>
        <v/>
      </c>
      <c r="F175" s="1">
        <f t="shared" si="18"/>
        <v>0</v>
      </c>
      <c r="G175" s="1">
        <f>IF(E175="",0,IF(E175&lt;'New EMI Calculator'!$G$10,0,IF(E175&gt;'New EMI Calculator'!$G$10,E175-'New EMI Calculator'!$G$10+1,IF(M174&lt;EMI,0,IF(E175="",NA(),IF(OR(E175='New EMI Calculator'!$G$10),'New EMI Calculator'!$G$10-E175+1))))))</f>
        <v>0</v>
      </c>
      <c r="H175" s="1">
        <f t="shared" si="19"/>
        <v>0</v>
      </c>
      <c r="I175" s="1">
        <f>IF(E175="",0,IF(M174&lt;I174,M174,IF(E175="",NA(),IF(H175=1,I174*(1+'New EMI Calculator'!$G$11),IF(OR(E175='New EMI Calculator'!$G$10),EMI*(1+'New EMI Calculator'!$G$11),I174)))))</f>
        <v>0</v>
      </c>
      <c r="J175" s="1">
        <f t="shared" si="20"/>
        <v>0</v>
      </c>
      <c r="K175" s="1" t="str">
        <f t="shared" si="14"/>
        <v/>
      </c>
      <c r="L175" s="1" t="str">
        <f t="shared" si="15"/>
        <v/>
      </c>
      <c r="M175" s="1" t="str">
        <f t="shared" si="16"/>
        <v/>
      </c>
      <c r="N175" s="28"/>
    </row>
    <row r="176" spans="4:14" ht="15.75">
      <c r="D176" s="28"/>
      <c r="E176" s="35" t="str">
        <f t="shared" si="17"/>
        <v/>
      </c>
      <c r="F176" s="1">
        <f t="shared" si="18"/>
        <v>0</v>
      </c>
      <c r="G176" s="1">
        <f>IF(E176="",0,IF(E176&lt;'New EMI Calculator'!$G$10,0,IF(E176&gt;'New EMI Calculator'!$G$10,E176-'New EMI Calculator'!$G$10+1,IF(M175&lt;EMI,0,IF(E176="",NA(),IF(OR(E176='New EMI Calculator'!$G$10),'New EMI Calculator'!$G$10-E176+1))))))</f>
        <v>0</v>
      </c>
      <c r="H176" s="1">
        <f t="shared" si="19"/>
        <v>0</v>
      </c>
      <c r="I176" s="1">
        <f>IF(E176="",0,IF(M175&lt;I175,M175,IF(E176="",NA(),IF(H176=1,I175*(1+'New EMI Calculator'!$G$11),IF(OR(E176='New EMI Calculator'!$G$10),EMI*(1+'New EMI Calculator'!$G$11),I175)))))</f>
        <v>0</v>
      </c>
      <c r="J176" s="1">
        <f t="shared" si="20"/>
        <v>0</v>
      </c>
      <c r="K176" s="1" t="str">
        <f t="shared" si="14"/>
        <v/>
      </c>
      <c r="L176" s="1" t="str">
        <f t="shared" si="15"/>
        <v/>
      </c>
      <c r="M176" s="1" t="str">
        <f t="shared" si="16"/>
        <v/>
      </c>
      <c r="N176" s="28"/>
    </row>
    <row r="177" spans="4:14" ht="15.75">
      <c r="D177" s="28"/>
      <c r="E177" s="35" t="str">
        <f t="shared" si="17"/>
        <v/>
      </c>
      <c r="F177" s="1">
        <f t="shared" si="18"/>
        <v>0</v>
      </c>
      <c r="G177" s="1">
        <f>IF(E177="",0,IF(E177&lt;'New EMI Calculator'!$G$10,0,IF(E177&gt;'New EMI Calculator'!$G$10,E177-'New EMI Calculator'!$G$10+1,IF(M176&lt;EMI,0,IF(E177="",NA(),IF(OR(E177='New EMI Calculator'!$G$10),'New EMI Calculator'!$G$10-E177+1))))))</f>
        <v>0</v>
      </c>
      <c r="H177" s="1">
        <f t="shared" si="19"/>
        <v>0</v>
      </c>
      <c r="I177" s="1">
        <f>IF(E177="",0,IF(M176&lt;I176,M176,IF(E177="",NA(),IF(H177=1,I176*(1+'New EMI Calculator'!$G$11),IF(OR(E177='New EMI Calculator'!$G$10),EMI*(1+'New EMI Calculator'!$G$11),I176)))))</f>
        <v>0</v>
      </c>
      <c r="J177" s="1">
        <f t="shared" si="20"/>
        <v>0</v>
      </c>
      <c r="K177" s="1" t="str">
        <f t="shared" si="14"/>
        <v/>
      </c>
      <c r="L177" s="1" t="str">
        <f t="shared" si="15"/>
        <v/>
      </c>
      <c r="M177" s="1" t="str">
        <f t="shared" si="16"/>
        <v/>
      </c>
      <c r="N177" s="28"/>
    </row>
    <row r="178" spans="4:14" ht="15.75">
      <c r="D178" s="28"/>
      <c r="E178" s="35" t="str">
        <f t="shared" si="17"/>
        <v/>
      </c>
      <c r="F178" s="1">
        <f t="shared" si="18"/>
        <v>0</v>
      </c>
      <c r="G178" s="1">
        <f>IF(E178="",0,IF(E178&lt;'New EMI Calculator'!$G$10,0,IF(E178&gt;'New EMI Calculator'!$G$10,E178-'New EMI Calculator'!$G$10+1,IF(M177&lt;EMI,0,IF(E178="",NA(),IF(OR(E178='New EMI Calculator'!$G$10),'New EMI Calculator'!$G$10-E178+1))))))</f>
        <v>0</v>
      </c>
      <c r="H178" s="1">
        <f t="shared" si="19"/>
        <v>0</v>
      </c>
      <c r="I178" s="1">
        <f>IF(E178="",0,IF(M177&lt;I177,M177,IF(E178="",NA(),IF(H178=1,I177*(1+'New EMI Calculator'!$G$11),IF(OR(E178='New EMI Calculator'!$G$10),EMI*(1+'New EMI Calculator'!$G$11),I177)))))</f>
        <v>0</v>
      </c>
      <c r="J178" s="1">
        <f t="shared" si="20"/>
        <v>0</v>
      </c>
      <c r="K178" s="1" t="str">
        <f t="shared" si="14"/>
        <v/>
      </c>
      <c r="L178" s="1" t="str">
        <f t="shared" si="15"/>
        <v/>
      </c>
      <c r="M178" s="1" t="str">
        <f t="shared" si="16"/>
        <v/>
      </c>
      <c r="N178" s="28"/>
    </row>
    <row r="179" spans="4:14" ht="15.75">
      <c r="D179" s="28"/>
      <c r="E179" s="35" t="str">
        <f t="shared" si="17"/>
        <v/>
      </c>
      <c r="F179" s="1">
        <f t="shared" si="18"/>
        <v>0</v>
      </c>
      <c r="G179" s="1">
        <f>IF(E179="",0,IF(E179&lt;'New EMI Calculator'!$G$10,0,IF(E179&gt;'New EMI Calculator'!$G$10,E179-'New EMI Calculator'!$G$10+1,IF(M178&lt;EMI,0,IF(E179="",NA(),IF(OR(E179='New EMI Calculator'!$G$10),'New EMI Calculator'!$G$10-E179+1))))))</f>
        <v>0</v>
      </c>
      <c r="H179" s="1">
        <f t="shared" si="19"/>
        <v>0</v>
      </c>
      <c r="I179" s="1">
        <f>IF(E179="",0,IF(M178&lt;I178,M178,IF(E179="",NA(),IF(H179=1,I178*(1+'New EMI Calculator'!$G$11),IF(OR(E179='New EMI Calculator'!$G$10),EMI*(1+'New EMI Calculator'!$G$11),I178)))))</f>
        <v>0</v>
      </c>
      <c r="J179" s="1">
        <f t="shared" si="20"/>
        <v>0</v>
      </c>
      <c r="K179" s="1" t="str">
        <f t="shared" si="14"/>
        <v/>
      </c>
      <c r="L179" s="1" t="str">
        <f t="shared" si="15"/>
        <v/>
      </c>
      <c r="M179" s="1" t="str">
        <f t="shared" si="16"/>
        <v/>
      </c>
      <c r="N179" s="28"/>
    </row>
    <row r="180" spans="4:14" ht="15.75">
      <c r="D180" s="28"/>
      <c r="E180" s="35" t="str">
        <f t="shared" si="17"/>
        <v/>
      </c>
      <c r="F180" s="1">
        <f t="shared" si="18"/>
        <v>0</v>
      </c>
      <c r="G180" s="1">
        <f>IF(E180="",0,IF(E180&lt;'New EMI Calculator'!$G$10,0,IF(E180&gt;'New EMI Calculator'!$G$10,E180-'New EMI Calculator'!$G$10+1,IF(M179&lt;EMI,0,IF(E180="",NA(),IF(OR(E180='New EMI Calculator'!$G$10),'New EMI Calculator'!$G$10-E180+1))))))</f>
        <v>0</v>
      </c>
      <c r="H180" s="1">
        <f t="shared" si="19"/>
        <v>0</v>
      </c>
      <c r="I180" s="1">
        <f>IF(E180="",0,IF(M179&lt;I179,M179,IF(E180="",NA(),IF(H180=1,I179*(1+'New EMI Calculator'!$G$11),IF(OR(E180='New EMI Calculator'!$G$10),EMI*(1+'New EMI Calculator'!$G$11),I179)))))</f>
        <v>0</v>
      </c>
      <c r="J180" s="1">
        <f t="shared" si="20"/>
        <v>0</v>
      </c>
      <c r="K180" s="1" t="str">
        <f t="shared" si="14"/>
        <v/>
      </c>
      <c r="L180" s="1" t="str">
        <f t="shared" si="15"/>
        <v/>
      </c>
      <c r="M180" s="1" t="str">
        <f t="shared" si="16"/>
        <v/>
      </c>
      <c r="N180" s="28"/>
    </row>
    <row r="181" spans="4:14" ht="15.75">
      <c r="D181" s="28"/>
      <c r="E181" s="35" t="str">
        <f t="shared" si="17"/>
        <v/>
      </c>
      <c r="F181" s="1">
        <f t="shared" si="18"/>
        <v>0</v>
      </c>
      <c r="G181" s="1">
        <f>IF(E181="",0,IF(E181&lt;'New EMI Calculator'!$G$10,0,IF(E181&gt;'New EMI Calculator'!$G$10,E181-'New EMI Calculator'!$G$10+1,IF(M180&lt;EMI,0,IF(E181="",NA(),IF(OR(E181='New EMI Calculator'!$G$10),'New EMI Calculator'!$G$10-E181+1))))))</f>
        <v>0</v>
      </c>
      <c r="H181" s="1">
        <f t="shared" si="19"/>
        <v>0</v>
      </c>
      <c r="I181" s="1">
        <f>IF(E181="",0,IF(M180&lt;I180,M180,IF(E181="",NA(),IF(H181=1,I180*(1+'New EMI Calculator'!$G$11),IF(OR(E181='New EMI Calculator'!$G$10),EMI*(1+'New EMI Calculator'!$G$11),I180)))))</f>
        <v>0</v>
      </c>
      <c r="J181" s="1">
        <f t="shared" si="20"/>
        <v>0</v>
      </c>
      <c r="K181" s="1" t="str">
        <f t="shared" si="14"/>
        <v/>
      </c>
      <c r="L181" s="1" t="str">
        <f t="shared" si="15"/>
        <v/>
      </c>
      <c r="M181" s="1" t="str">
        <f t="shared" si="16"/>
        <v/>
      </c>
      <c r="N181" s="28"/>
    </row>
    <row r="182" spans="4:14" ht="15.75">
      <c r="D182" s="28"/>
      <c r="E182" s="35" t="str">
        <f t="shared" si="17"/>
        <v/>
      </c>
      <c r="F182" s="1">
        <f t="shared" si="18"/>
        <v>0</v>
      </c>
      <c r="G182" s="1">
        <f>IF(E182="",0,IF(E182&lt;'New EMI Calculator'!$G$10,0,IF(E182&gt;'New EMI Calculator'!$G$10,E182-'New EMI Calculator'!$G$10+1,IF(M181&lt;EMI,0,IF(E182="",NA(),IF(OR(E182='New EMI Calculator'!$G$10),'New EMI Calculator'!$G$10-E182+1))))))</f>
        <v>0</v>
      </c>
      <c r="H182" s="1">
        <f t="shared" si="19"/>
        <v>0</v>
      </c>
      <c r="I182" s="1">
        <f>IF(E182="",0,IF(M181&lt;I181,M181,IF(E182="",NA(),IF(H182=1,I181*(1+'New EMI Calculator'!$G$11),IF(OR(E182='New EMI Calculator'!$G$10),EMI*(1+'New EMI Calculator'!$G$11),I181)))))</f>
        <v>0</v>
      </c>
      <c r="J182" s="1">
        <f t="shared" si="20"/>
        <v>0</v>
      </c>
      <c r="K182" s="1" t="str">
        <f t="shared" si="14"/>
        <v/>
      </c>
      <c r="L182" s="1" t="str">
        <f t="shared" si="15"/>
        <v/>
      </c>
      <c r="M182" s="1" t="str">
        <f t="shared" si="16"/>
        <v/>
      </c>
      <c r="N182" s="28"/>
    </row>
    <row r="183" spans="4:14" ht="15.75">
      <c r="D183" s="28"/>
      <c r="E183" s="35" t="str">
        <f t="shared" si="17"/>
        <v/>
      </c>
      <c r="F183" s="1">
        <f t="shared" si="18"/>
        <v>0</v>
      </c>
      <c r="G183" s="1">
        <f>IF(E183="",0,IF(E183&lt;'New EMI Calculator'!$G$10,0,IF(E183&gt;'New EMI Calculator'!$G$10,E183-'New EMI Calculator'!$G$10+1,IF(M182&lt;EMI,0,IF(E183="",NA(),IF(OR(E183='New EMI Calculator'!$G$10),'New EMI Calculator'!$G$10-E183+1))))))</f>
        <v>0</v>
      </c>
      <c r="H183" s="1">
        <f t="shared" si="19"/>
        <v>0</v>
      </c>
      <c r="I183" s="1">
        <f>IF(E183="",0,IF(M182&lt;I182,M182,IF(E183="",NA(),IF(H183=1,I182*(1+'New EMI Calculator'!$G$11),IF(OR(E183='New EMI Calculator'!$G$10),EMI*(1+'New EMI Calculator'!$G$11),I182)))))</f>
        <v>0</v>
      </c>
      <c r="J183" s="1">
        <f t="shared" si="20"/>
        <v>0</v>
      </c>
      <c r="K183" s="1" t="str">
        <f t="shared" si="14"/>
        <v/>
      </c>
      <c r="L183" s="1" t="str">
        <f t="shared" si="15"/>
        <v/>
      </c>
      <c r="M183" s="1" t="str">
        <f t="shared" si="16"/>
        <v/>
      </c>
      <c r="N183" s="28"/>
    </row>
    <row r="184" spans="4:14" ht="15.75">
      <c r="D184" s="28"/>
      <c r="E184" s="35" t="str">
        <f t="shared" si="17"/>
        <v/>
      </c>
      <c r="F184" s="1">
        <f t="shared" si="18"/>
        <v>0</v>
      </c>
      <c r="G184" s="1">
        <f>IF(E184="",0,IF(E184&lt;'New EMI Calculator'!$G$10,0,IF(E184&gt;'New EMI Calculator'!$G$10,E184-'New EMI Calculator'!$G$10+1,IF(M183&lt;EMI,0,IF(E184="",NA(),IF(OR(E184='New EMI Calculator'!$G$10),'New EMI Calculator'!$G$10-E184+1))))))</f>
        <v>0</v>
      </c>
      <c r="H184" s="1">
        <f t="shared" si="19"/>
        <v>0</v>
      </c>
      <c r="I184" s="1">
        <f>IF(E184="",0,IF(M183&lt;I183,M183,IF(E184="",NA(),IF(H184=1,I183*(1+'New EMI Calculator'!$G$11),IF(OR(E184='New EMI Calculator'!$G$10),EMI*(1+'New EMI Calculator'!$G$11),I183)))))</f>
        <v>0</v>
      </c>
      <c r="J184" s="1">
        <f t="shared" si="20"/>
        <v>0</v>
      </c>
      <c r="K184" s="1" t="str">
        <f t="shared" si="14"/>
        <v/>
      </c>
      <c r="L184" s="1" t="str">
        <f t="shared" si="15"/>
        <v/>
      </c>
      <c r="M184" s="1" t="str">
        <f t="shared" si="16"/>
        <v/>
      </c>
      <c r="N184" s="28"/>
    </row>
    <row r="185" spans="4:14" ht="15.75">
      <c r="D185" s="28"/>
      <c r="E185" s="35" t="str">
        <f t="shared" si="17"/>
        <v/>
      </c>
      <c r="F185" s="1">
        <f t="shared" si="18"/>
        <v>0</v>
      </c>
      <c r="G185" s="1">
        <f>IF(E185="",0,IF(E185&lt;'New EMI Calculator'!$G$10,0,IF(E185&gt;'New EMI Calculator'!$G$10,E185-'New EMI Calculator'!$G$10+1,IF(M184&lt;EMI,0,IF(E185="",NA(),IF(OR(E185='New EMI Calculator'!$G$10),'New EMI Calculator'!$G$10-E185+1))))))</f>
        <v>0</v>
      </c>
      <c r="H185" s="1">
        <f t="shared" si="19"/>
        <v>0</v>
      </c>
      <c r="I185" s="1">
        <f>IF(E185="",0,IF(M184&lt;I184,M184,IF(E185="",NA(),IF(H185=1,I184*(1+'New EMI Calculator'!$G$11),IF(OR(E185='New EMI Calculator'!$G$10),EMI*(1+'New EMI Calculator'!$G$11),I184)))))</f>
        <v>0</v>
      </c>
      <c r="J185" s="1">
        <f t="shared" si="20"/>
        <v>0</v>
      </c>
      <c r="K185" s="1" t="str">
        <f t="shared" si="14"/>
        <v/>
      </c>
      <c r="L185" s="1" t="str">
        <f t="shared" si="15"/>
        <v/>
      </c>
      <c r="M185" s="1" t="str">
        <f t="shared" si="16"/>
        <v/>
      </c>
      <c r="N185" s="28"/>
    </row>
    <row r="186" spans="4:14" ht="15.75">
      <c r="D186" s="28"/>
      <c r="E186" s="35" t="str">
        <f t="shared" si="17"/>
        <v/>
      </c>
      <c r="F186" s="1">
        <f t="shared" si="18"/>
        <v>0</v>
      </c>
      <c r="G186" s="1">
        <f>IF(E186="",0,IF(E186&lt;'New EMI Calculator'!$G$10,0,IF(E186&gt;'New EMI Calculator'!$G$10,E186-'New EMI Calculator'!$G$10+1,IF(M185&lt;EMI,0,IF(E186="",NA(),IF(OR(E186='New EMI Calculator'!$G$10),'New EMI Calculator'!$G$10-E186+1))))))</f>
        <v>0</v>
      </c>
      <c r="H186" s="1">
        <f t="shared" si="19"/>
        <v>0</v>
      </c>
      <c r="I186" s="1">
        <f>IF(E186="",0,IF(M185&lt;I185,M185,IF(E186="",NA(),IF(H186=1,I185*(1+'New EMI Calculator'!$G$11),IF(OR(E186='New EMI Calculator'!$G$10),EMI*(1+'New EMI Calculator'!$G$11),I185)))))</f>
        <v>0</v>
      </c>
      <c r="J186" s="1">
        <f t="shared" si="20"/>
        <v>0</v>
      </c>
      <c r="K186" s="1" t="str">
        <f t="shared" si="14"/>
        <v/>
      </c>
      <c r="L186" s="1" t="str">
        <f t="shared" si="15"/>
        <v/>
      </c>
      <c r="M186" s="1" t="str">
        <f t="shared" si="16"/>
        <v/>
      </c>
      <c r="N186" s="28"/>
    </row>
    <row r="187" spans="4:14" ht="15.75">
      <c r="D187" s="28"/>
      <c r="E187" s="35" t="str">
        <f t="shared" si="17"/>
        <v/>
      </c>
      <c r="F187" s="1">
        <f t="shared" si="18"/>
        <v>0</v>
      </c>
      <c r="G187" s="1">
        <f>IF(E187="",0,IF(E187&lt;'New EMI Calculator'!$G$10,0,IF(E187&gt;'New EMI Calculator'!$G$10,E187-'New EMI Calculator'!$G$10+1,IF(M186&lt;EMI,0,IF(E187="",NA(),IF(OR(E187='New EMI Calculator'!$G$10),'New EMI Calculator'!$G$10-E187+1))))))</f>
        <v>0</v>
      </c>
      <c r="H187" s="1">
        <f t="shared" si="19"/>
        <v>0</v>
      </c>
      <c r="I187" s="1">
        <f>IF(E187="",0,IF(M186&lt;I186,M186,IF(E187="",NA(),IF(H187=1,I186*(1+'New EMI Calculator'!$G$11),IF(OR(E187='New EMI Calculator'!$G$10),EMI*(1+'New EMI Calculator'!$G$11),I186)))))</f>
        <v>0</v>
      </c>
      <c r="J187" s="1">
        <f t="shared" si="20"/>
        <v>0</v>
      </c>
      <c r="K187" s="1" t="str">
        <f t="shared" si="14"/>
        <v/>
      </c>
      <c r="L187" s="1" t="str">
        <f t="shared" si="15"/>
        <v/>
      </c>
      <c r="M187" s="1" t="str">
        <f t="shared" si="16"/>
        <v/>
      </c>
      <c r="N187" s="28"/>
    </row>
    <row r="188" spans="4:14" ht="15.75">
      <c r="D188" s="28"/>
      <c r="E188" s="35" t="str">
        <f t="shared" si="17"/>
        <v/>
      </c>
      <c r="F188" s="1">
        <f t="shared" si="18"/>
        <v>0</v>
      </c>
      <c r="G188" s="1">
        <f>IF(E188="",0,IF(E188&lt;'New EMI Calculator'!$G$10,0,IF(E188&gt;'New EMI Calculator'!$G$10,E188-'New EMI Calculator'!$G$10+1,IF(M187&lt;EMI,0,IF(E188="",NA(),IF(OR(E188='New EMI Calculator'!$G$10),'New EMI Calculator'!$G$10-E188+1))))))</f>
        <v>0</v>
      </c>
      <c r="H188" s="1">
        <f t="shared" si="19"/>
        <v>0</v>
      </c>
      <c r="I188" s="1">
        <f>IF(E188="",0,IF(M187&lt;I187,M187,IF(E188="",NA(),IF(H188=1,I187*(1+'New EMI Calculator'!$G$11),IF(OR(E188='New EMI Calculator'!$G$10),EMI*(1+'New EMI Calculator'!$G$11),I187)))))</f>
        <v>0</v>
      </c>
      <c r="J188" s="1">
        <f t="shared" si="20"/>
        <v>0</v>
      </c>
      <c r="K188" s="1" t="str">
        <f t="shared" si="14"/>
        <v/>
      </c>
      <c r="L188" s="1" t="str">
        <f t="shared" si="15"/>
        <v/>
      </c>
      <c r="M188" s="1" t="str">
        <f t="shared" si="16"/>
        <v/>
      </c>
      <c r="N188" s="28"/>
    </row>
    <row r="189" spans="4:14" ht="15.75">
      <c r="D189" s="28"/>
      <c r="E189" s="35" t="str">
        <f t="shared" si="17"/>
        <v/>
      </c>
      <c r="F189" s="1">
        <f t="shared" si="18"/>
        <v>0</v>
      </c>
      <c r="G189" s="1">
        <f>IF(E189="",0,IF(E189&lt;'New EMI Calculator'!$G$10,0,IF(E189&gt;'New EMI Calculator'!$G$10,E189-'New EMI Calculator'!$G$10+1,IF(M188&lt;EMI,0,IF(E189="",NA(),IF(OR(E189='New EMI Calculator'!$G$10),'New EMI Calculator'!$G$10-E189+1))))))</f>
        <v>0</v>
      </c>
      <c r="H189" s="1">
        <f t="shared" si="19"/>
        <v>0</v>
      </c>
      <c r="I189" s="1">
        <f>IF(E189="",0,IF(M188&lt;I188,M188,IF(E189="",NA(),IF(H189=1,I188*(1+'New EMI Calculator'!$G$11),IF(OR(E189='New EMI Calculator'!$G$10),EMI*(1+'New EMI Calculator'!$G$11),I188)))))</f>
        <v>0</v>
      </c>
      <c r="J189" s="1">
        <f t="shared" si="20"/>
        <v>0</v>
      </c>
      <c r="K189" s="1" t="str">
        <f t="shared" si="14"/>
        <v/>
      </c>
      <c r="L189" s="1" t="str">
        <f t="shared" si="15"/>
        <v/>
      </c>
      <c r="M189" s="1" t="str">
        <f t="shared" si="16"/>
        <v/>
      </c>
      <c r="N189" s="28"/>
    </row>
    <row r="190" spans="4:14" ht="15.75">
      <c r="D190" s="28"/>
      <c r="E190" s="35" t="str">
        <f t="shared" si="17"/>
        <v/>
      </c>
      <c r="F190" s="1">
        <f t="shared" si="18"/>
        <v>0</v>
      </c>
      <c r="G190" s="1">
        <f>IF(E190="",0,IF(E190&lt;'New EMI Calculator'!$G$10,0,IF(E190&gt;'New EMI Calculator'!$G$10,E190-'New EMI Calculator'!$G$10+1,IF(M189&lt;EMI,0,IF(E190="",NA(),IF(OR(E190='New EMI Calculator'!$G$10),'New EMI Calculator'!$G$10-E190+1))))))</f>
        <v>0</v>
      </c>
      <c r="H190" s="1">
        <f t="shared" si="19"/>
        <v>0</v>
      </c>
      <c r="I190" s="1">
        <f>IF(E190="",0,IF(M189&lt;I189,M189,IF(E190="",NA(),IF(H190=1,I189*(1+'New EMI Calculator'!$G$11),IF(OR(E190='New EMI Calculator'!$G$10),EMI*(1+'New EMI Calculator'!$G$11),I189)))))</f>
        <v>0</v>
      </c>
      <c r="J190" s="1">
        <f t="shared" si="20"/>
        <v>0</v>
      </c>
      <c r="K190" s="1" t="str">
        <f t="shared" si="14"/>
        <v/>
      </c>
      <c r="L190" s="1" t="str">
        <f t="shared" si="15"/>
        <v/>
      </c>
      <c r="M190" s="1" t="str">
        <f t="shared" si="16"/>
        <v/>
      </c>
      <c r="N190" s="28"/>
    </row>
    <row r="191" spans="4:14" ht="15.75">
      <c r="D191" s="28"/>
      <c r="E191" s="35" t="str">
        <f t="shared" si="17"/>
        <v/>
      </c>
      <c r="F191" s="1">
        <f t="shared" si="18"/>
        <v>0</v>
      </c>
      <c r="G191" s="1">
        <f>IF(E191="",0,IF(E191&lt;'New EMI Calculator'!$G$10,0,IF(E191&gt;'New EMI Calculator'!$G$10,E191-'New EMI Calculator'!$G$10+1,IF(M190&lt;EMI,0,IF(E191="",NA(),IF(OR(E191='New EMI Calculator'!$G$10),'New EMI Calculator'!$G$10-E191+1))))))</f>
        <v>0</v>
      </c>
      <c r="H191" s="1">
        <f t="shared" si="19"/>
        <v>0</v>
      </c>
      <c r="I191" s="1">
        <f>IF(E191="",0,IF(M190&lt;I190,M190,IF(E191="",NA(),IF(H191=1,I190*(1+'New EMI Calculator'!$G$11),IF(OR(E191='New EMI Calculator'!$G$10),EMI*(1+'New EMI Calculator'!$G$11),I190)))))</f>
        <v>0</v>
      </c>
      <c r="J191" s="1">
        <f t="shared" si="20"/>
        <v>0</v>
      </c>
      <c r="K191" s="1" t="str">
        <f t="shared" si="14"/>
        <v/>
      </c>
      <c r="L191" s="1" t="str">
        <f t="shared" si="15"/>
        <v/>
      </c>
      <c r="M191" s="1" t="str">
        <f t="shared" si="16"/>
        <v/>
      </c>
      <c r="N191" s="28"/>
    </row>
    <row r="192" spans="4:14" ht="15.75">
      <c r="D192" s="28"/>
      <c r="E192" s="35" t="str">
        <f t="shared" si="17"/>
        <v/>
      </c>
      <c r="F192" s="1">
        <f t="shared" si="18"/>
        <v>0</v>
      </c>
      <c r="G192" s="1">
        <f>IF(E192="",0,IF(E192&lt;'New EMI Calculator'!$G$10,0,IF(E192&gt;'New EMI Calculator'!$G$10,E192-'New EMI Calculator'!$G$10+1,IF(M191&lt;EMI,0,IF(E192="",NA(),IF(OR(E192='New EMI Calculator'!$G$10),'New EMI Calculator'!$G$10-E192+1))))))</f>
        <v>0</v>
      </c>
      <c r="H192" s="1">
        <f t="shared" si="19"/>
        <v>0</v>
      </c>
      <c r="I192" s="1">
        <f>IF(E192="",0,IF(M191&lt;I191,M191,IF(E192="",NA(),IF(H192=1,I191*(1+'New EMI Calculator'!$G$11),IF(OR(E192='New EMI Calculator'!$G$10),EMI*(1+'New EMI Calculator'!$G$11),I191)))))</f>
        <v>0</v>
      </c>
      <c r="J192" s="1">
        <f t="shared" si="20"/>
        <v>0</v>
      </c>
      <c r="K192" s="1" t="str">
        <f t="shared" si="14"/>
        <v/>
      </c>
      <c r="L192" s="1" t="str">
        <f t="shared" si="15"/>
        <v/>
      </c>
      <c r="M192" s="1" t="str">
        <f t="shared" si="16"/>
        <v/>
      </c>
      <c r="N192" s="28"/>
    </row>
    <row r="193" spans="4:14" ht="15.75">
      <c r="D193" s="28"/>
      <c r="E193" s="35" t="str">
        <f t="shared" si="17"/>
        <v/>
      </c>
      <c r="F193" s="1">
        <f t="shared" si="18"/>
        <v>0</v>
      </c>
      <c r="G193" s="1">
        <f>IF(E193="",0,IF(E193&lt;'New EMI Calculator'!$G$10,0,IF(E193&gt;'New EMI Calculator'!$G$10,E193-'New EMI Calculator'!$G$10+1,IF(M192&lt;EMI,0,IF(E193="",NA(),IF(OR(E193='New EMI Calculator'!$G$10),'New EMI Calculator'!$G$10-E193+1))))))</f>
        <v>0</v>
      </c>
      <c r="H193" s="1">
        <f t="shared" si="19"/>
        <v>0</v>
      </c>
      <c r="I193" s="1">
        <f>IF(E193="",0,IF(M192&lt;I192,M192,IF(E193="",NA(),IF(H193=1,I192*(1+'New EMI Calculator'!$G$11),IF(OR(E193='New EMI Calculator'!$G$10),EMI*(1+'New EMI Calculator'!$G$11),I192)))))</f>
        <v>0</v>
      </c>
      <c r="J193" s="1">
        <f t="shared" si="20"/>
        <v>0</v>
      </c>
      <c r="K193" s="1" t="str">
        <f t="shared" si="14"/>
        <v/>
      </c>
      <c r="L193" s="1" t="str">
        <f t="shared" si="15"/>
        <v/>
      </c>
      <c r="M193" s="1" t="str">
        <f t="shared" si="16"/>
        <v/>
      </c>
      <c r="N193" s="28"/>
    </row>
    <row r="194" spans="4:14" ht="15.75">
      <c r="D194" s="28"/>
      <c r="E194" s="35" t="str">
        <f t="shared" si="17"/>
        <v/>
      </c>
      <c r="F194" s="1">
        <f t="shared" si="18"/>
        <v>0</v>
      </c>
      <c r="G194" s="1">
        <f>IF(E194="",0,IF(E194&lt;'New EMI Calculator'!$G$10,0,IF(E194&gt;'New EMI Calculator'!$G$10,E194-'New EMI Calculator'!$G$10+1,IF(M193&lt;EMI,0,IF(E194="",NA(),IF(OR(E194='New EMI Calculator'!$G$10),'New EMI Calculator'!$G$10-E194+1))))))</f>
        <v>0</v>
      </c>
      <c r="H194" s="1">
        <f t="shared" si="19"/>
        <v>0</v>
      </c>
      <c r="I194" s="1">
        <f>IF(E194="",0,IF(M193&lt;I193,M193,IF(E194="",NA(),IF(H194=1,I193*(1+'New EMI Calculator'!$G$11),IF(OR(E194='New EMI Calculator'!$G$10),EMI*(1+'New EMI Calculator'!$G$11),I193)))))</f>
        <v>0</v>
      </c>
      <c r="J194" s="1">
        <f t="shared" si="20"/>
        <v>0</v>
      </c>
      <c r="K194" s="1" t="str">
        <f t="shared" si="14"/>
        <v/>
      </c>
      <c r="L194" s="1" t="str">
        <f t="shared" si="15"/>
        <v/>
      </c>
      <c r="M194" s="1" t="str">
        <f t="shared" si="16"/>
        <v/>
      </c>
      <c r="N194" s="28"/>
    </row>
    <row r="195" spans="4:14" ht="15.75">
      <c r="D195" s="28"/>
      <c r="E195" s="35" t="str">
        <f t="shared" si="17"/>
        <v/>
      </c>
      <c r="F195" s="1">
        <f t="shared" si="18"/>
        <v>0</v>
      </c>
      <c r="G195" s="1">
        <f>IF(E195="",0,IF(E195&lt;'New EMI Calculator'!$G$10,0,IF(E195&gt;'New EMI Calculator'!$G$10,E195-'New EMI Calculator'!$G$10+1,IF(M194&lt;EMI,0,IF(E195="",NA(),IF(OR(E195='New EMI Calculator'!$G$10),'New EMI Calculator'!$G$10-E195+1))))))</f>
        <v>0</v>
      </c>
      <c r="H195" s="1">
        <f t="shared" si="19"/>
        <v>0</v>
      </c>
      <c r="I195" s="1">
        <f>IF(E195="",0,IF(M194&lt;I194,M194,IF(E195="",NA(),IF(H195=1,I194*(1+'New EMI Calculator'!$G$11),IF(OR(E195='New EMI Calculator'!$G$10),EMI*(1+'New EMI Calculator'!$G$11),I194)))))</f>
        <v>0</v>
      </c>
      <c r="J195" s="1">
        <f t="shared" si="20"/>
        <v>0</v>
      </c>
      <c r="K195" s="1" t="str">
        <f t="shared" si="14"/>
        <v/>
      </c>
      <c r="L195" s="1" t="str">
        <f t="shared" si="15"/>
        <v/>
      </c>
      <c r="M195" s="1" t="str">
        <f t="shared" si="16"/>
        <v/>
      </c>
      <c r="N195" s="28"/>
    </row>
    <row r="196" spans="4:14" ht="15.75">
      <c r="D196" s="28"/>
      <c r="E196" s="35" t="str">
        <f t="shared" si="17"/>
        <v/>
      </c>
      <c r="F196" s="1">
        <f t="shared" si="18"/>
        <v>0</v>
      </c>
      <c r="G196" s="1">
        <f>IF(E196="",0,IF(E196&lt;'New EMI Calculator'!$G$10,0,IF(E196&gt;'New EMI Calculator'!$G$10,E196-'New EMI Calculator'!$G$10+1,IF(M195&lt;EMI,0,IF(E196="",NA(),IF(OR(E196='New EMI Calculator'!$G$10),'New EMI Calculator'!$G$10-E196+1))))))</f>
        <v>0</v>
      </c>
      <c r="H196" s="1">
        <f t="shared" si="19"/>
        <v>0</v>
      </c>
      <c r="I196" s="1">
        <f>IF(E196="",0,IF(M195&lt;I195,M195,IF(E196="",NA(),IF(H196=1,I195*(1+'New EMI Calculator'!$G$11),IF(OR(E196='New EMI Calculator'!$G$10),EMI*(1+'New EMI Calculator'!$G$11),I195)))))</f>
        <v>0</v>
      </c>
      <c r="J196" s="1">
        <f t="shared" si="20"/>
        <v>0</v>
      </c>
      <c r="K196" s="1" t="str">
        <f t="shared" ref="K196:K259" si="21">IF(E196="","",IF(M195&lt;0,0,M195)*Rate/12)</f>
        <v/>
      </c>
      <c r="L196" s="1" t="str">
        <f t="shared" ref="L196:L259" si="22">IF(E196="","",F196+J196-K196)</f>
        <v/>
      </c>
      <c r="M196" s="1" t="str">
        <f t="shared" ref="M196:M259" si="23">IF(AND(F196&lt;&gt;0,F196&lt;EMI),0,IF(E196="","",IF(M195&lt;=0,0,M195-L196)))</f>
        <v/>
      </c>
      <c r="N196" s="28"/>
    </row>
    <row r="197" spans="4:14" ht="15.75">
      <c r="D197" s="28"/>
      <c r="E197" s="35" t="str">
        <f t="shared" ref="E197:E260" si="24">IF(E196="","",IF(M196=0,"",IF(M196&gt;0,E196+1,IF(E196&lt;Term*12,E196+1,""))))</f>
        <v/>
      </c>
      <c r="F197" s="1">
        <f t="shared" ref="F197:F260" si="25">IF(E197="",0,IF(M196&lt;EMI,M196,IF(E197="",NA(),EMI)))</f>
        <v>0</v>
      </c>
      <c r="G197" s="1">
        <f>IF(E197="",0,IF(E197&lt;'New EMI Calculator'!$G$10,0,IF(E197&gt;'New EMI Calculator'!$G$10,E197-'New EMI Calculator'!$G$10+1,IF(M196&lt;EMI,0,IF(E197="",NA(),IF(OR(E197='New EMI Calculator'!$G$10),'New EMI Calculator'!$G$10-E197+1))))))</f>
        <v>0</v>
      </c>
      <c r="H197" s="1">
        <f t="shared" ref="H197:H260" si="26">MOD(G197,12)</f>
        <v>0</v>
      </c>
      <c r="I197" s="1">
        <f>IF(E197="",0,IF(M196&lt;I196,M196,IF(E197="",NA(),IF(H197=1,I196*(1+'New EMI Calculator'!$G$11),IF(OR(E197='New EMI Calculator'!$G$10),EMI*(1+'New EMI Calculator'!$G$11),I196)))))</f>
        <v>0</v>
      </c>
      <c r="J197" s="1">
        <f t="shared" ref="J197:J260" si="27">IF(E197="",0,I197-F197)</f>
        <v>0</v>
      </c>
      <c r="K197" s="1" t="str">
        <f t="shared" si="21"/>
        <v/>
      </c>
      <c r="L197" s="1" t="str">
        <f t="shared" si="22"/>
        <v/>
      </c>
      <c r="M197" s="1" t="str">
        <f t="shared" si="23"/>
        <v/>
      </c>
      <c r="N197" s="28"/>
    </row>
    <row r="198" spans="4:14" ht="15.75">
      <c r="D198" s="28"/>
      <c r="E198" s="35" t="str">
        <f t="shared" si="24"/>
        <v/>
      </c>
      <c r="F198" s="1">
        <f t="shared" si="25"/>
        <v>0</v>
      </c>
      <c r="G198" s="1">
        <f>IF(E198="",0,IF(E198&lt;'New EMI Calculator'!$G$10,0,IF(E198&gt;'New EMI Calculator'!$G$10,E198-'New EMI Calculator'!$G$10+1,IF(M197&lt;EMI,0,IF(E198="",NA(),IF(OR(E198='New EMI Calculator'!$G$10),'New EMI Calculator'!$G$10-E198+1))))))</f>
        <v>0</v>
      </c>
      <c r="H198" s="1">
        <f t="shared" si="26"/>
        <v>0</v>
      </c>
      <c r="I198" s="1">
        <f>IF(E198="",0,IF(M197&lt;I197,M197,IF(E198="",NA(),IF(H198=1,I197*(1+'New EMI Calculator'!$G$11),IF(OR(E198='New EMI Calculator'!$G$10),EMI*(1+'New EMI Calculator'!$G$11),I197)))))</f>
        <v>0</v>
      </c>
      <c r="J198" s="1">
        <f t="shared" si="27"/>
        <v>0</v>
      </c>
      <c r="K198" s="1" t="str">
        <f t="shared" si="21"/>
        <v/>
      </c>
      <c r="L198" s="1" t="str">
        <f t="shared" si="22"/>
        <v/>
      </c>
      <c r="M198" s="1" t="str">
        <f t="shared" si="23"/>
        <v/>
      </c>
      <c r="N198" s="28"/>
    </row>
    <row r="199" spans="4:14" ht="15.75">
      <c r="D199" s="28"/>
      <c r="E199" s="35" t="str">
        <f t="shared" si="24"/>
        <v/>
      </c>
      <c r="F199" s="1">
        <f t="shared" si="25"/>
        <v>0</v>
      </c>
      <c r="G199" s="1">
        <f>IF(E199="",0,IF(E199&lt;'New EMI Calculator'!$G$10,0,IF(E199&gt;'New EMI Calculator'!$G$10,E199-'New EMI Calculator'!$G$10+1,IF(M198&lt;EMI,0,IF(E199="",NA(),IF(OR(E199='New EMI Calculator'!$G$10),'New EMI Calculator'!$G$10-E199+1))))))</f>
        <v>0</v>
      </c>
      <c r="H199" s="1">
        <f t="shared" si="26"/>
        <v>0</v>
      </c>
      <c r="I199" s="1">
        <f>IF(E199="",0,IF(M198&lt;I198,M198,IF(E199="",NA(),IF(H199=1,I198*(1+'New EMI Calculator'!$G$11),IF(OR(E199='New EMI Calculator'!$G$10),EMI*(1+'New EMI Calculator'!$G$11),I198)))))</f>
        <v>0</v>
      </c>
      <c r="J199" s="1">
        <f t="shared" si="27"/>
        <v>0</v>
      </c>
      <c r="K199" s="1" t="str">
        <f t="shared" si="21"/>
        <v/>
      </c>
      <c r="L199" s="1" t="str">
        <f t="shared" si="22"/>
        <v/>
      </c>
      <c r="M199" s="1" t="str">
        <f t="shared" si="23"/>
        <v/>
      </c>
      <c r="N199" s="28"/>
    </row>
    <row r="200" spans="4:14" ht="15.75">
      <c r="D200" s="28"/>
      <c r="E200" s="35" t="str">
        <f t="shared" si="24"/>
        <v/>
      </c>
      <c r="F200" s="1">
        <f t="shared" si="25"/>
        <v>0</v>
      </c>
      <c r="G200" s="1">
        <f>IF(E200="",0,IF(E200&lt;'New EMI Calculator'!$G$10,0,IF(E200&gt;'New EMI Calculator'!$G$10,E200-'New EMI Calculator'!$G$10+1,IF(M199&lt;EMI,0,IF(E200="",NA(),IF(OR(E200='New EMI Calculator'!$G$10),'New EMI Calculator'!$G$10-E200+1))))))</f>
        <v>0</v>
      </c>
      <c r="H200" s="1">
        <f t="shared" si="26"/>
        <v>0</v>
      </c>
      <c r="I200" s="1">
        <f>IF(E200="",0,IF(M199&lt;I199,M199,IF(E200="",NA(),IF(H200=1,I199*(1+'New EMI Calculator'!$G$11),IF(OR(E200='New EMI Calculator'!$G$10),EMI*(1+'New EMI Calculator'!$G$11),I199)))))</f>
        <v>0</v>
      </c>
      <c r="J200" s="1">
        <f t="shared" si="27"/>
        <v>0</v>
      </c>
      <c r="K200" s="1" t="str">
        <f t="shared" si="21"/>
        <v/>
      </c>
      <c r="L200" s="1" t="str">
        <f t="shared" si="22"/>
        <v/>
      </c>
      <c r="M200" s="1" t="str">
        <f t="shared" si="23"/>
        <v/>
      </c>
      <c r="N200" s="28"/>
    </row>
    <row r="201" spans="4:14" ht="15.75">
      <c r="D201" s="28"/>
      <c r="E201" s="35" t="str">
        <f t="shared" si="24"/>
        <v/>
      </c>
      <c r="F201" s="1">
        <f t="shared" si="25"/>
        <v>0</v>
      </c>
      <c r="G201" s="1">
        <f>IF(E201="",0,IF(E201&lt;'New EMI Calculator'!$G$10,0,IF(E201&gt;'New EMI Calculator'!$G$10,E201-'New EMI Calculator'!$G$10+1,IF(M200&lt;EMI,0,IF(E201="",NA(),IF(OR(E201='New EMI Calculator'!$G$10),'New EMI Calculator'!$G$10-E201+1))))))</f>
        <v>0</v>
      </c>
      <c r="H201" s="1">
        <f t="shared" si="26"/>
        <v>0</v>
      </c>
      <c r="I201" s="1">
        <f>IF(E201="",0,IF(M200&lt;I200,M200,IF(E201="",NA(),IF(H201=1,I200*(1+'New EMI Calculator'!$G$11),IF(OR(E201='New EMI Calculator'!$G$10),EMI*(1+'New EMI Calculator'!$G$11),I200)))))</f>
        <v>0</v>
      </c>
      <c r="J201" s="1">
        <f t="shared" si="27"/>
        <v>0</v>
      </c>
      <c r="K201" s="1" t="str">
        <f t="shared" si="21"/>
        <v/>
      </c>
      <c r="L201" s="1" t="str">
        <f t="shared" si="22"/>
        <v/>
      </c>
      <c r="M201" s="1" t="str">
        <f t="shared" si="23"/>
        <v/>
      </c>
      <c r="N201" s="28"/>
    </row>
    <row r="202" spans="4:14" ht="15.75">
      <c r="D202" s="28"/>
      <c r="E202" s="35" t="str">
        <f t="shared" si="24"/>
        <v/>
      </c>
      <c r="F202" s="1">
        <f t="shared" si="25"/>
        <v>0</v>
      </c>
      <c r="G202" s="1">
        <f>IF(E202="",0,IF(E202&lt;'New EMI Calculator'!$G$10,0,IF(E202&gt;'New EMI Calculator'!$G$10,E202-'New EMI Calculator'!$G$10+1,IF(M201&lt;EMI,0,IF(E202="",NA(),IF(OR(E202='New EMI Calculator'!$G$10),'New EMI Calculator'!$G$10-E202+1))))))</f>
        <v>0</v>
      </c>
      <c r="H202" s="1">
        <f t="shared" si="26"/>
        <v>0</v>
      </c>
      <c r="I202" s="1">
        <f>IF(E202="",0,IF(M201&lt;I201,M201,IF(E202="",NA(),IF(H202=1,I201*(1+'New EMI Calculator'!$G$11),IF(OR(E202='New EMI Calculator'!$G$10),EMI*(1+'New EMI Calculator'!$G$11),I201)))))</f>
        <v>0</v>
      </c>
      <c r="J202" s="1">
        <f t="shared" si="27"/>
        <v>0</v>
      </c>
      <c r="K202" s="1" t="str">
        <f t="shared" si="21"/>
        <v/>
      </c>
      <c r="L202" s="1" t="str">
        <f t="shared" si="22"/>
        <v/>
      </c>
      <c r="M202" s="1" t="str">
        <f t="shared" si="23"/>
        <v/>
      </c>
      <c r="N202" s="28"/>
    </row>
    <row r="203" spans="4:14" ht="15.75">
      <c r="D203" s="28"/>
      <c r="E203" s="35" t="str">
        <f t="shared" si="24"/>
        <v/>
      </c>
      <c r="F203" s="1">
        <f t="shared" si="25"/>
        <v>0</v>
      </c>
      <c r="G203" s="1">
        <f>IF(E203="",0,IF(E203&lt;'New EMI Calculator'!$G$10,0,IF(E203&gt;'New EMI Calculator'!$G$10,E203-'New EMI Calculator'!$G$10+1,IF(M202&lt;EMI,0,IF(E203="",NA(),IF(OR(E203='New EMI Calculator'!$G$10),'New EMI Calculator'!$G$10-E203+1))))))</f>
        <v>0</v>
      </c>
      <c r="H203" s="1">
        <f t="shared" si="26"/>
        <v>0</v>
      </c>
      <c r="I203" s="1">
        <f>IF(E203="",0,IF(M202&lt;I202,M202,IF(E203="",NA(),IF(H203=1,I202*(1+'New EMI Calculator'!$G$11),IF(OR(E203='New EMI Calculator'!$G$10),EMI*(1+'New EMI Calculator'!$G$11),I202)))))</f>
        <v>0</v>
      </c>
      <c r="J203" s="1">
        <f t="shared" si="27"/>
        <v>0</v>
      </c>
      <c r="K203" s="1" t="str">
        <f t="shared" si="21"/>
        <v/>
      </c>
      <c r="L203" s="1" t="str">
        <f t="shared" si="22"/>
        <v/>
      </c>
      <c r="M203" s="1" t="str">
        <f t="shared" si="23"/>
        <v/>
      </c>
      <c r="N203" s="28"/>
    </row>
    <row r="204" spans="4:14" ht="15.75">
      <c r="D204" s="28"/>
      <c r="E204" s="35" t="str">
        <f t="shared" si="24"/>
        <v/>
      </c>
      <c r="F204" s="1">
        <f t="shared" si="25"/>
        <v>0</v>
      </c>
      <c r="G204" s="1">
        <f>IF(E204="",0,IF(E204&lt;'New EMI Calculator'!$G$10,0,IF(E204&gt;'New EMI Calculator'!$G$10,E204-'New EMI Calculator'!$G$10+1,IF(M203&lt;EMI,0,IF(E204="",NA(),IF(OR(E204='New EMI Calculator'!$G$10),'New EMI Calculator'!$G$10-E204+1))))))</f>
        <v>0</v>
      </c>
      <c r="H204" s="1">
        <f t="shared" si="26"/>
        <v>0</v>
      </c>
      <c r="I204" s="1">
        <f>IF(E204="",0,IF(M203&lt;I203,M203,IF(E204="",NA(),IF(H204=1,I203*(1+'New EMI Calculator'!$G$11),IF(OR(E204='New EMI Calculator'!$G$10),EMI*(1+'New EMI Calculator'!$G$11),I203)))))</f>
        <v>0</v>
      </c>
      <c r="J204" s="1">
        <f t="shared" si="27"/>
        <v>0</v>
      </c>
      <c r="K204" s="1" t="str">
        <f t="shared" si="21"/>
        <v/>
      </c>
      <c r="L204" s="1" t="str">
        <f t="shared" si="22"/>
        <v/>
      </c>
      <c r="M204" s="1" t="str">
        <f t="shared" si="23"/>
        <v/>
      </c>
      <c r="N204" s="28"/>
    </row>
    <row r="205" spans="4:14" ht="15.75">
      <c r="D205" s="28"/>
      <c r="E205" s="35" t="str">
        <f t="shared" si="24"/>
        <v/>
      </c>
      <c r="F205" s="1">
        <f t="shared" si="25"/>
        <v>0</v>
      </c>
      <c r="G205" s="1">
        <f>IF(E205="",0,IF(E205&lt;'New EMI Calculator'!$G$10,0,IF(E205&gt;'New EMI Calculator'!$G$10,E205-'New EMI Calculator'!$G$10+1,IF(M204&lt;EMI,0,IF(E205="",NA(),IF(OR(E205='New EMI Calculator'!$G$10),'New EMI Calculator'!$G$10-E205+1))))))</f>
        <v>0</v>
      </c>
      <c r="H205" s="1">
        <f t="shared" si="26"/>
        <v>0</v>
      </c>
      <c r="I205" s="1">
        <f>IF(E205="",0,IF(M204&lt;I204,M204,IF(E205="",NA(),IF(H205=1,I204*(1+'New EMI Calculator'!$G$11),IF(OR(E205='New EMI Calculator'!$G$10),EMI*(1+'New EMI Calculator'!$G$11),I204)))))</f>
        <v>0</v>
      </c>
      <c r="J205" s="1">
        <f t="shared" si="27"/>
        <v>0</v>
      </c>
      <c r="K205" s="1" t="str">
        <f t="shared" si="21"/>
        <v/>
      </c>
      <c r="L205" s="1" t="str">
        <f t="shared" si="22"/>
        <v/>
      </c>
      <c r="M205" s="1" t="str">
        <f t="shared" si="23"/>
        <v/>
      </c>
      <c r="N205" s="28"/>
    </row>
    <row r="206" spans="4:14" ht="15.75">
      <c r="D206" s="28"/>
      <c r="E206" s="35" t="str">
        <f t="shared" si="24"/>
        <v/>
      </c>
      <c r="F206" s="1">
        <f t="shared" si="25"/>
        <v>0</v>
      </c>
      <c r="G206" s="1">
        <f>IF(E206="",0,IF(E206&lt;'New EMI Calculator'!$G$10,0,IF(E206&gt;'New EMI Calculator'!$G$10,E206-'New EMI Calculator'!$G$10+1,IF(M205&lt;EMI,0,IF(E206="",NA(),IF(OR(E206='New EMI Calculator'!$G$10),'New EMI Calculator'!$G$10-E206+1))))))</f>
        <v>0</v>
      </c>
      <c r="H206" s="1">
        <f t="shared" si="26"/>
        <v>0</v>
      </c>
      <c r="I206" s="1">
        <f>IF(E206="",0,IF(M205&lt;I205,M205,IF(E206="",NA(),IF(H206=1,I205*(1+'New EMI Calculator'!$G$11),IF(OR(E206='New EMI Calculator'!$G$10),EMI*(1+'New EMI Calculator'!$G$11),I205)))))</f>
        <v>0</v>
      </c>
      <c r="J206" s="1">
        <f t="shared" si="27"/>
        <v>0</v>
      </c>
      <c r="K206" s="1" t="str">
        <f t="shared" si="21"/>
        <v/>
      </c>
      <c r="L206" s="1" t="str">
        <f t="shared" si="22"/>
        <v/>
      </c>
      <c r="M206" s="1" t="str">
        <f t="shared" si="23"/>
        <v/>
      </c>
      <c r="N206" s="28"/>
    </row>
    <row r="207" spans="4:14" ht="15.75">
      <c r="D207" s="28"/>
      <c r="E207" s="35" t="str">
        <f t="shared" si="24"/>
        <v/>
      </c>
      <c r="F207" s="1">
        <f t="shared" si="25"/>
        <v>0</v>
      </c>
      <c r="G207" s="1">
        <f>IF(E207="",0,IF(E207&lt;'New EMI Calculator'!$G$10,0,IF(E207&gt;'New EMI Calculator'!$G$10,E207-'New EMI Calculator'!$G$10+1,IF(M206&lt;EMI,0,IF(E207="",NA(),IF(OR(E207='New EMI Calculator'!$G$10),'New EMI Calculator'!$G$10-E207+1))))))</f>
        <v>0</v>
      </c>
      <c r="H207" s="1">
        <f t="shared" si="26"/>
        <v>0</v>
      </c>
      <c r="I207" s="1">
        <f>IF(E207="",0,IF(M206&lt;I206,M206,IF(E207="",NA(),IF(H207=1,I206*(1+'New EMI Calculator'!$G$11),IF(OR(E207='New EMI Calculator'!$G$10),EMI*(1+'New EMI Calculator'!$G$11),I206)))))</f>
        <v>0</v>
      </c>
      <c r="J207" s="1">
        <f t="shared" si="27"/>
        <v>0</v>
      </c>
      <c r="K207" s="1" t="str">
        <f t="shared" si="21"/>
        <v/>
      </c>
      <c r="L207" s="1" t="str">
        <f t="shared" si="22"/>
        <v/>
      </c>
      <c r="M207" s="1" t="str">
        <f t="shared" si="23"/>
        <v/>
      </c>
      <c r="N207" s="28"/>
    </row>
    <row r="208" spans="4:14" ht="15.75">
      <c r="D208" s="28"/>
      <c r="E208" s="35" t="str">
        <f t="shared" si="24"/>
        <v/>
      </c>
      <c r="F208" s="1">
        <f t="shared" si="25"/>
        <v>0</v>
      </c>
      <c r="G208" s="1">
        <f>IF(E208="",0,IF(E208&lt;'New EMI Calculator'!$G$10,0,IF(E208&gt;'New EMI Calculator'!$G$10,E208-'New EMI Calculator'!$G$10+1,IF(M207&lt;EMI,0,IF(E208="",NA(),IF(OR(E208='New EMI Calculator'!$G$10),'New EMI Calculator'!$G$10-E208+1))))))</f>
        <v>0</v>
      </c>
      <c r="H208" s="1">
        <f t="shared" si="26"/>
        <v>0</v>
      </c>
      <c r="I208" s="1">
        <f>IF(E208="",0,IF(M207&lt;I207,M207,IF(E208="",NA(),IF(H208=1,I207*(1+'New EMI Calculator'!$G$11),IF(OR(E208='New EMI Calculator'!$G$10),EMI*(1+'New EMI Calculator'!$G$11),I207)))))</f>
        <v>0</v>
      </c>
      <c r="J208" s="1">
        <f t="shared" si="27"/>
        <v>0</v>
      </c>
      <c r="K208" s="1" t="str">
        <f t="shared" si="21"/>
        <v/>
      </c>
      <c r="L208" s="1" t="str">
        <f t="shared" si="22"/>
        <v/>
      </c>
      <c r="M208" s="1" t="str">
        <f t="shared" si="23"/>
        <v/>
      </c>
      <c r="N208" s="28"/>
    </row>
    <row r="209" spans="4:14" ht="15.75">
      <c r="D209" s="28"/>
      <c r="E209" s="35" t="str">
        <f t="shared" si="24"/>
        <v/>
      </c>
      <c r="F209" s="1">
        <f t="shared" si="25"/>
        <v>0</v>
      </c>
      <c r="G209" s="1">
        <f>IF(E209="",0,IF(E209&lt;'New EMI Calculator'!$G$10,0,IF(E209&gt;'New EMI Calculator'!$G$10,E209-'New EMI Calculator'!$G$10+1,IF(M208&lt;EMI,0,IF(E209="",NA(),IF(OR(E209='New EMI Calculator'!$G$10),'New EMI Calculator'!$G$10-E209+1))))))</f>
        <v>0</v>
      </c>
      <c r="H209" s="1">
        <f t="shared" si="26"/>
        <v>0</v>
      </c>
      <c r="I209" s="1">
        <f>IF(E209="",0,IF(M208&lt;I208,M208,IF(E209="",NA(),IF(H209=1,I208*(1+'New EMI Calculator'!$G$11),IF(OR(E209='New EMI Calculator'!$G$10),EMI*(1+'New EMI Calculator'!$G$11),I208)))))</f>
        <v>0</v>
      </c>
      <c r="J209" s="1">
        <f t="shared" si="27"/>
        <v>0</v>
      </c>
      <c r="K209" s="1" t="str">
        <f t="shared" si="21"/>
        <v/>
      </c>
      <c r="L209" s="1" t="str">
        <f t="shared" si="22"/>
        <v/>
      </c>
      <c r="M209" s="1" t="str">
        <f t="shared" si="23"/>
        <v/>
      </c>
      <c r="N209" s="28"/>
    </row>
    <row r="210" spans="4:14" ht="15.75">
      <c r="D210" s="28"/>
      <c r="E210" s="35" t="str">
        <f t="shared" si="24"/>
        <v/>
      </c>
      <c r="F210" s="1">
        <f t="shared" si="25"/>
        <v>0</v>
      </c>
      <c r="G210" s="1">
        <f>IF(E210="",0,IF(E210&lt;'New EMI Calculator'!$G$10,0,IF(E210&gt;'New EMI Calculator'!$G$10,E210-'New EMI Calculator'!$G$10+1,IF(M209&lt;EMI,0,IF(E210="",NA(),IF(OR(E210='New EMI Calculator'!$G$10),'New EMI Calculator'!$G$10-E210+1))))))</f>
        <v>0</v>
      </c>
      <c r="H210" s="1">
        <f t="shared" si="26"/>
        <v>0</v>
      </c>
      <c r="I210" s="1">
        <f>IF(E210="",0,IF(M209&lt;I209,M209,IF(E210="",NA(),IF(H210=1,I209*(1+'New EMI Calculator'!$G$11),IF(OR(E210='New EMI Calculator'!$G$10),EMI*(1+'New EMI Calculator'!$G$11),I209)))))</f>
        <v>0</v>
      </c>
      <c r="J210" s="1">
        <f t="shared" si="27"/>
        <v>0</v>
      </c>
      <c r="K210" s="1" t="str">
        <f t="shared" si="21"/>
        <v/>
      </c>
      <c r="L210" s="1" t="str">
        <f t="shared" si="22"/>
        <v/>
      </c>
      <c r="M210" s="1" t="str">
        <f t="shared" si="23"/>
        <v/>
      </c>
      <c r="N210" s="28"/>
    </row>
    <row r="211" spans="4:14" ht="15.75">
      <c r="D211" s="28"/>
      <c r="E211" s="35" t="str">
        <f t="shared" si="24"/>
        <v/>
      </c>
      <c r="F211" s="1">
        <f t="shared" si="25"/>
        <v>0</v>
      </c>
      <c r="G211" s="1">
        <f>IF(E211="",0,IF(E211&lt;'New EMI Calculator'!$G$10,0,IF(E211&gt;'New EMI Calculator'!$G$10,E211-'New EMI Calculator'!$G$10+1,IF(M210&lt;EMI,0,IF(E211="",NA(),IF(OR(E211='New EMI Calculator'!$G$10),'New EMI Calculator'!$G$10-E211+1))))))</f>
        <v>0</v>
      </c>
      <c r="H211" s="1">
        <f t="shared" si="26"/>
        <v>0</v>
      </c>
      <c r="I211" s="1">
        <f>IF(E211="",0,IF(M210&lt;I210,M210,IF(E211="",NA(),IF(H211=1,I210*(1+'New EMI Calculator'!$G$11),IF(OR(E211='New EMI Calculator'!$G$10),EMI*(1+'New EMI Calculator'!$G$11),I210)))))</f>
        <v>0</v>
      </c>
      <c r="J211" s="1">
        <f t="shared" si="27"/>
        <v>0</v>
      </c>
      <c r="K211" s="1" t="str">
        <f t="shared" si="21"/>
        <v/>
      </c>
      <c r="L211" s="1" t="str">
        <f t="shared" si="22"/>
        <v/>
      </c>
      <c r="M211" s="1" t="str">
        <f t="shared" si="23"/>
        <v/>
      </c>
      <c r="N211" s="28"/>
    </row>
    <row r="212" spans="4:14" ht="15.75">
      <c r="D212" s="28"/>
      <c r="E212" s="35" t="str">
        <f t="shared" si="24"/>
        <v/>
      </c>
      <c r="F212" s="1">
        <f t="shared" si="25"/>
        <v>0</v>
      </c>
      <c r="G212" s="1">
        <f>IF(E212="",0,IF(E212&lt;'New EMI Calculator'!$G$10,0,IF(E212&gt;'New EMI Calculator'!$G$10,E212-'New EMI Calculator'!$G$10+1,IF(M211&lt;EMI,0,IF(E212="",NA(),IF(OR(E212='New EMI Calculator'!$G$10),'New EMI Calculator'!$G$10-E212+1))))))</f>
        <v>0</v>
      </c>
      <c r="H212" s="1">
        <f t="shared" si="26"/>
        <v>0</v>
      </c>
      <c r="I212" s="1">
        <f>IF(E212="",0,IF(M211&lt;I211,M211,IF(E212="",NA(),IF(H212=1,I211*(1+'New EMI Calculator'!$G$11),IF(OR(E212='New EMI Calculator'!$G$10),EMI*(1+'New EMI Calculator'!$G$11),I211)))))</f>
        <v>0</v>
      </c>
      <c r="J212" s="1">
        <f t="shared" si="27"/>
        <v>0</v>
      </c>
      <c r="K212" s="1" t="str">
        <f t="shared" si="21"/>
        <v/>
      </c>
      <c r="L212" s="1" t="str">
        <f t="shared" si="22"/>
        <v/>
      </c>
      <c r="M212" s="1" t="str">
        <f t="shared" si="23"/>
        <v/>
      </c>
      <c r="N212" s="28"/>
    </row>
    <row r="213" spans="4:14" ht="15.75">
      <c r="D213" s="28"/>
      <c r="E213" s="35" t="str">
        <f t="shared" si="24"/>
        <v/>
      </c>
      <c r="F213" s="1">
        <f t="shared" si="25"/>
        <v>0</v>
      </c>
      <c r="G213" s="1">
        <f>IF(E213="",0,IF(E213&lt;'New EMI Calculator'!$G$10,0,IF(E213&gt;'New EMI Calculator'!$G$10,E213-'New EMI Calculator'!$G$10+1,IF(M212&lt;EMI,0,IF(E213="",NA(),IF(OR(E213='New EMI Calculator'!$G$10),'New EMI Calculator'!$G$10-E213+1))))))</f>
        <v>0</v>
      </c>
      <c r="H213" s="1">
        <f t="shared" si="26"/>
        <v>0</v>
      </c>
      <c r="I213" s="1">
        <f>IF(E213="",0,IF(M212&lt;I212,M212,IF(E213="",NA(),IF(H213=1,I212*(1+'New EMI Calculator'!$G$11),IF(OR(E213='New EMI Calculator'!$G$10),EMI*(1+'New EMI Calculator'!$G$11),I212)))))</f>
        <v>0</v>
      </c>
      <c r="J213" s="1">
        <f t="shared" si="27"/>
        <v>0</v>
      </c>
      <c r="K213" s="1" t="str">
        <f t="shared" si="21"/>
        <v/>
      </c>
      <c r="L213" s="1" t="str">
        <f t="shared" si="22"/>
        <v/>
      </c>
      <c r="M213" s="1" t="str">
        <f t="shared" si="23"/>
        <v/>
      </c>
      <c r="N213" s="28"/>
    </row>
    <row r="214" spans="4:14" ht="15.75">
      <c r="D214" s="28"/>
      <c r="E214" s="35" t="str">
        <f t="shared" si="24"/>
        <v/>
      </c>
      <c r="F214" s="1">
        <f t="shared" si="25"/>
        <v>0</v>
      </c>
      <c r="G214" s="1">
        <f>IF(E214="",0,IF(E214&lt;'New EMI Calculator'!$G$10,0,IF(E214&gt;'New EMI Calculator'!$G$10,E214-'New EMI Calculator'!$G$10+1,IF(M213&lt;EMI,0,IF(E214="",NA(),IF(OR(E214='New EMI Calculator'!$G$10),'New EMI Calculator'!$G$10-E214+1))))))</f>
        <v>0</v>
      </c>
      <c r="H214" s="1">
        <f t="shared" si="26"/>
        <v>0</v>
      </c>
      <c r="I214" s="1">
        <f>IF(E214="",0,IF(M213&lt;I213,M213,IF(E214="",NA(),IF(H214=1,I213*(1+'New EMI Calculator'!$G$11),IF(OR(E214='New EMI Calculator'!$G$10),EMI*(1+'New EMI Calculator'!$G$11),I213)))))</f>
        <v>0</v>
      </c>
      <c r="J214" s="1">
        <f t="shared" si="27"/>
        <v>0</v>
      </c>
      <c r="K214" s="1" t="str">
        <f t="shared" si="21"/>
        <v/>
      </c>
      <c r="L214" s="1" t="str">
        <f t="shared" si="22"/>
        <v/>
      </c>
      <c r="M214" s="1" t="str">
        <f t="shared" si="23"/>
        <v/>
      </c>
      <c r="N214" s="28"/>
    </row>
    <row r="215" spans="4:14" ht="15.75">
      <c r="D215" s="28"/>
      <c r="E215" s="35" t="str">
        <f t="shared" si="24"/>
        <v/>
      </c>
      <c r="F215" s="1">
        <f t="shared" si="25"/>
        <v>0</v>
      </c>
      <c r="G215" s="1">
        <f>IF(E215="",0,IF(E215&lt;'New EMI Calculator'!$G$10,0,IF(E215&gt;'New EMI Calculator'!$G$10,E215-'New EMI Calculator'!$G$10+1,IF(M214&lt;EMI,0,IF(E215="",NA(),IF(OR(E215='New EMI Calculator'!$G$10),'New EMI Calculator'!$G$10-E215+1))))))</f>
        <v>0</v>
      </c>
      <c r="H215" s="1">
        <f t="shared" si="26"/>
        <v>0</v>
      </c>
      <c r="I215" s="1">
        <f>IF(E215="",0,IF(M214&lt;I214,M214,IF(E215="",NA(),IF(H215=1,I214*(1+'New EMI Calculator'!$G$11),IF(OR(E215='New EMI Calculator'!$G$10),EMI*(1+'New EMI Calculator'!$G$11),I214)))))</f>
        <v>0</v>
      </c>
      <c r="J215" s="1">
        <f t="shared" si="27"/>
        <v>0</v>
      </c>
      <c r="K215" s="1" t="str">
        <f t="shared" si="21"/>
        <v/>
      </c>
      <c r="L215" s="1" t="str">
        <f t="shared" si="22"/>
        <v/>
      </c>
      <c r="M215" s="1" t="str">
        <f t="shared" si="23"/>
        <v/>
      </c>
      <c r="N215" s="28"/>
    </row>
    <row r="216" spans="4:14" ht="15.75">
      <c r="D216" s="28"/>
      <c r="E216" s="35" t="str">
        <f t="shared" si="24"/>
        <v/>
      </c>
      <c r="F216" s="1">
        <f t="shared" si="25"/>
        <v>0</v>
      </c>
      <c r="G216" s="1">
        <f>IF(E216="",0,IF(E216&lt;'New EMI Calculator'!$G$10,0,IF(E216&gt;'New EMI Calculator'!$G$10,E216-'New EMI Calculator'!$G$10+1,IF(M215&lt;EMI,0,IF(E216="",NA(),IF(OR(E216='New EMI Calculator'!$G$10),'New EMI Calculator'!$G$10-E216+1))))))</f>
        <v>0</v>
      </c>
      <c r="H216" s="1">
        <f t="shared" si="26"/>
        <v>0</v>
      </c>
      <c r="I216" s="1">
        <f>IF(E216="",0,IF(M215&lt;I215,M215,IF(E216="",NA(),IF(H216=1,I215*(1+'New EMI Calculator'!$G$11),IF(OR(E216='New EMI Calculator'!$G$10),EMI*(1+'New EMI Calculator'!$G$11),I215)))))</f>
        <v>0</v>
      </c>
      <c r="J216" s="1">
        <f t="shared" si="27"/>
        <v>0</v>
      </c>
      <c r="K216" s="1" t="str">
        <f t="shared" si="21"/>
        <v/>
      </c>
      <c r="L216" s="1" t="str">
        <f t="shared" si="22"/>
        <v/>
      </c>
      <c r="M216" s="1" t="str">
        <f t="shared" si="23"/>
        <v/>
      </c>
      <c r="N216" s="28"/>
    </row>
    <row r="217" spans="4:14" ht="15.75">
      <c r="D217" s="28"/>
      <c r="E217" s="35" t="str">
        <f t="shared" si="24"/>
        <v/>
      </c>
      <c r="F217" s="1">
        <f t="shared" si="25"/>
        <v>0</v>
      </c>
      <c r="G217" s="1">
        <f>IF(E217="",0,IF(E217&lt;'New EMI Calculator'!$G$10,0,IF(E217&gt;'New EMI Calculator'!$G$10,E217-'New EMI Calculator'!$G$10+1,IF(M216&lt;EMI,0,IF(E217="",NA(),IF(OR(E217='New EMI Calculator'!$G$10),'New EMI Calculator'!$G$10-E217+1))))))</f>
        <v>0</v>
      </c>
      <c r="H217" s="1">
        <f t="shared" si="26"/>
        <v>0</v>
      </c>
      <c r="I217" s="1">
        <f>IF(E217="",0,IF(M216&lt;I216,M216,IF(E217="",NA(),IF(H217=1,I216*(1+'New EMI Calculator'!$G$11),IF(OR(E217='New EMI Calculator'!$G$10),EMI*(1+'New EMI Calculator'!$G$11),I216)))))</f>
        <v>0</v>
      </c>
      <c r="J217" s="1">
        <f t="shared" si="27"/>
        <v>0</v>
      </c>
      <c r="K217" s="1" t="str">
        <f t="shared" si="21"/>
        <v/>
      </c>
      <c r="L217" s="1" t="str">
        <f t="shared" si="22"/>
        <v/>
      </c>
      <c r="M217" s="1" t="str">
        <f t="shared" si="23"/>
        <v/>
      </c>
      <c r="N217" s="28"/>
    </row>
    <row r="218" spans="4:14" ht="15.75">
      <c r="D218" s="28"/>
      <c r="E218" s="35" t="str">
        <f t="shared" si="24"/>
        <v/>
      </c>
      <c r="F218" s="1">
        <f t="shared" si="25"/>
        <v>0</v>
      </c>
      <c r="G218" s="1">
        <f>IF(E218="",0,IF(E218&lt;'New EMI Calculator'!$G$10,0,IF(E218&gt;'New EMI Calculator'!$G$10,E218-'New EMI Calculator'!$G$10+1,IF(M217&lt;EMI,0,IF(E218="",NA(),IF(OR(E218='New EMI Calculator'!$G$10),'New EMI Calculator'!$G$10-E218+1))))))</f>
        <v>0</v>
      </c>
      <c r="H218" s="1">
        <f t="shared" si="26"/>
        <v>0</v>
      </c>
      <c r="I218" s="1">
        <f>IF(E218="",0,IF(M217&lt;I217,M217,IF(E218="",NA(),IF(H218=1,I217*(1+'New EMI Calculator'!$G$11),IF(OR(E218='New EMI Calculator'!$G$10),EMI*(1+'New EMI Calculator'!$G$11),I217)))))</f>
        <v>0</v>
      </c>
      <c r="J218" s="1">
        <f t="shared" si="27"/>
        <v>0</v>
      </c>
      <c r="K218" s="1" t="str">
        <f t="shared" si="21"/>
        <v/>
      </c>
      <c r="L218" s="1" t="str">
        <f t="shared" si="22"/>
        <v/>
      </c>
      <c r="M218" s="1" t="str">
        <f t="shared" si="23"/>
        <v/>
      </c>
      <c r="N218" s="28"/>
    </row>
    <row r="219" spans="4:14" ht="15.75">
      <c r="D219" s="28"/>
      <c r="E219" s="35" t="str">
        <f t="shared" si="24"/>
        <v/>
      </c>
      <c r="F219" s="1">
        <f t="shared" si="25"/>
        <v>0</v>
      </c>
      <c r="G219" s="1">
        <f>IF(E219="",0,IF(E219&lt;'New EMI Calculator'!$G$10,0,IF(E219&gt;'New EMI Calculator'!$G$10,E219-'New EMI Calculator'!$G$10+1,IF(M218&lt;EMI,0,IF(E219="",NA(),IF(OR(E219='New EMI Calculator'!$G$10),'New EMI Calculator'!$G$10-E219+1))))))</f>
        <v>0</v>
      </c>
      <c r="H219" s="1">
        <f t="shared" si="26"/>
        <v>0</v>
      </c>
      <c r="I219" s="1">
        <f>IF(E219="",0,IF(M218&lt;I218,M218,IF(E219="",NA(),IF(H219=1,I218*(1+'New EMI Calculator'!$G$11),IF(OR(E219='New EMI Calculator'!$G$10),EMI*(1+'New EMI Calculator'!$G$11),I218)))))</f>
        <v>0</v>
      </c>
      <c r="J219" s="1">
        <f t="shared" si="27"/>
        <v>0</v>
      </c>
      <c r="K219" s="1" t="str">
        <f t="shared" si="21"/>
        <v/>
      </c>
      <c r="L219" s="1" t="str">
        <f t="shared" si="22"/>
        <v/>
      </c>
      <c r="M219" s="1" t="str">
        <f t="shared" si="23"/>
        <v/>
      </c>
      <c r="N219" s="28"/>
    </row>
    <row r="220" spans="4:14" ht="15.75">
      <c r="D220" s="28"/>
      <c r="E220" s="35" t="str">
        <f t="shared" si="24"/>
        <v/>
      </c>
      <c r="F220" s="1">
        <f t="shared" si="25"/>
        <v>0</v>
      </c>
      <c r="G220" s="1">
        <f>IF(E220="",0,IF(E220&lt;'New EMI Calculator'!$G$10,0,IF(E220&gt;'New EMI Calculator'!$G$10,E220-'New EMI Calculator'!$G$10+1,IF(M219&lt;EMI,0,IF(E220="",NA(),IF(OR(E220='New EMI Calculator'!$G$10),'New EMI Calculator'!$G$10-E220+1))))))</f>
        <v>0</v>
      </c>
      <c r="H220" s="1">
        <f t="shared" si="26"/>
        <v>0</v>
      </c>
      <c r="I220" s="1">
        <f>IF(E220="",0,IF(M219&lt;I219,M219,IF(E220="",NA(),IF(H220=1,I219*(1+'New EMI Calculator'!$G$11),IF(OR(E220='New EMI Calculator'!$G$10),EMI*(1+'New EMI Calculator'!$G$11),I219)))))</f>
        <v>0</v>
      </c>
      <c r="J220" s="1">
        <f t="shared" si="27"/>
        <v>0</v>
      </c>
      <c r="K220" s="1" t="str">
        <f t="shared" si="21"/>
        <v/>
      </c>
      <c r="L220" s="1" t="str">
        <f t="shared" si="22"/>
        <v/>
      </c>
      <c r="M220" s="1" t="str">
        <f t="shared" si="23"/>
        <v/>
      </c>
      <c r="N220" s="28"/>
    </row>
    <row r="221" spans="4:14" ht="15.75">
      <c r="D221" s="28"/>
      <c r="E221" s="35" t="str">
        <f t="shared" si="24"/>
        <v/>
      </c>
      <c r="F221" s="1">
        <f t="shared" si="25"/>
        <v>0</v>
      </c>
      <c r="G221" s="1">
        <f>IF(E221="",0,IF(E221&lt;'New EMI Calculator'!$G$10,0,IF(E221&gt;'New EMI Calculator'!$G$10,E221-'New EMI Calculator'!$G$10+1,IF(M220&lt;EMI,0,IF(E221="",NA(),IF(OR(E221='New EMI Calculator'!$G$10),'New EMI Calculator'!$G$10-E221+1))))))</f>
        <v>0</v>
      </c>
      <c r="H221" s="1">
        <f t="shared" si="26"/>
        <v>0</v>
      </c>
      <c r="I221" s="1">
        <f>IF(E221="",0,IF(M220&lt;I220,M220,IF(E221="",NA(),IF(H221=1,I220*(1+'New EMI Calculator'!$G$11),IF(OR(E221='New EMI Calculator'!$G$10),EMI*(1+'New EMI Calculator'!$G$11),I220)))))</f>
        <v>0</v>
      </c>
      <c r="J221" s="1">
        <f t="shared" si="27"/>
        <v>0</v>
      </c>
      <c r="K221" s="1" t="str">
        <f t="shared" si="21"/>
        <v/>
      </c>
      <c r="L221" s="1" t="str">
        <f t="shared" si="22"/>
        <v/>
      </c>
      <c r="M221" s="1" t="str">
        <f t="shared" si="23"/>
        <v/>
      </c>
      <c r="N221" s="28"/>
    </row>
    <row r="222" spans="4:14" ht="15.75">
      <c r="D222" s="28"/>
      <c r="E222" s="35" t="str">
        <f t="shared" si="24"/>
        <v/>
      </c>
      <c r="F222" s="1">
        <f t="shared" si="25"/>
        <v>0</v>
      </c>
      <c r="G222" s="1">
        <f>IF(E222="",0,IF(E222&lt;'New EMI Calculator'!$G$10,0,IF(E222&gt;'New EMI Calculator'!$G$10,E222-'New EMI Calculator'!$G$10+1,IF(M221&lt;EMI,0,IF(E222="",NA(),IF(OR(E222='New EMI Calculator'!$G$10),'New EMI Calculator'!$G$10-E222+1))))))</f>
        <v>0</v>
      </c>
      <c r="H222" s="1">
        <f t="shared" si="26"/>
        <v>0</v>
      </c>
      <c r="I222" s="1">
        <f>IF(E222="",0,IF(M221&lt;I221,M221,IF(E222="",NA(),IF(H222=1,I221*(1+'New EMI Calculator'!$G$11),IF(OR(E222='New EMI Calculator'!$G$10),EMI*(1+'New EMI Calculator'!$G$11),I221)))))</f>
        <v>0</v>
      </c>
      <c r="J222" s="1">
        <f t="shared" si="27"/>
        <v>0</v>
      </c>
      <c r="K222" s="1" t="str">
        <f t="shared" si="21"/>
        <v/>
      </c>
      <c r="L222" s="1" t="str">
        <f t="shared" si="22"/>
        <v/>
      </c>
      <c r="M222" s="1" t="str">
        <f t="shared" si="23"/>
        <v/>
      </c>
      <c r="N222" s="28"/>
    </row>
    <row r="223" spans="4:14" ht="15.75">
      <c r="D223" s="28"/>
      <c r="E223" s="35" t="str">
        <f t="shared" si="24"/>
        <v/>
      </c>
      <c r="F223" s="1">
        <f t="shared" si="25"/>
        <v>0</v>
      </c>
      <c r="G223" s="1">
        <f>IF(E223="",0,IF(E223&lt;'New EMI Calculator'!$G$10,0,IF(E223&gt;'New EMI Calculator'!$G$10,E223-'New EMI Calculator'!$G$10+1,IF(M222&lt;EMI,0,IF(E223="",NA(),IF(OR(E223='New EMI Calculator'!$G$10),'New EMI Calculator'!$G$10-E223+1))))))</f>
        <v>0</v>
      </c>
      <c r="H223" s="1">
        <f t="shared" si="26"/>
        <v>0</v>
      </c>
      <c r="I223" s="1">
        <f>IF(E223="",0,IF(M222&lt;I222,M222,IF(E223="",NA(),IF(H223=1,I222*(1+'New EMI Calculator'!$G$11),IF(OR(E223='New EMI Calculator'!$G$10),EMI*(1+'New EMI Calculator'!$G$11),I222)))))</f>
        <v>0</v>
      </c>
      <c r="J223" s="1">
        <f t="shared" si="27"/>
        <v>0</v>
      </c>
      <c r="K223" s="1" t="str">
        <f t="shared" si="21"/>
        <v/>
      </c>
      <c r="L223" s="1" t="str">
        <f t="shared" si="22"/>
        <v/>
      </c>
      <c r="M223" s="1" t="str">
        <f t="shared" si="23"/>
        <v/>
      </c>
      <c r="N223" s="28"/>
    </row>
    <row r="224" spans="4:14" ht="15.75">
      <c r="D224" s="28"/>
      <c r="E224" s="35" t="str">
        <f t="shared" si="24"/>
        <v/>
      </c>
      <c r="F224" s="1">
        <f t="shared" si="25"/>
        <v>0</v>
      </c>
      <c r="G224" s="1">
        <f>IF(E224="",0,IF(E224&lt;'New EMI Calculator'!$G$10,0,IF(E224&gt;'New EMI Calculator'!$G$10,E224-'New EMI Calculator'!$G$10+1,IF(M223&lt;EMI,0,IF(E224="",NA(),IF(OR(E224='New EMI Calculator'!$G$10),'New EMI Calculator'!$G$10-E224+1))))))</f>
        <v>0</v>
      </c>
      <c r="H224" s="1">
        <f t="shared" si="26"/>
        <v>0</v>
      </c>
      <c r="I224" s="1">
        <f>IF(E224="",0,IF(M223&lt;I223,M223,IF(E224="",NA(),IF(H224=1,I223*(1+'New EMI Calculator'!$G$11),IF(OR(E224='New EMI Calculator'!$G$10),EMI*(1+'New EMI Calculator'!$G$11),I223)))))</f>
        <v>0</v>
      </c>
      <c r="J224" s="1">
        <f t="shared" si="27"/>
        <v>0</v>
      </c>
      <c r="K224" s="1" t="str">
        <f t="shared" si="21"/>
        <v/>
      </c>
      <c r="L224" s="1" t="str">
        <f t="shared" si="22"/>
        <v/>
      </c>
      <c r="M224" s="1" t="str">
        <f t="shared" si="23"/>
        <v/>
      </c>
      <c r="N224" s="28"/>
    </row>
    <row r="225" spans="4:14" ht="15.75">
      <c r="D225" s="28"/>
      <c r="E225" s="35" t="str">
        <f t="shared" si="24"/>
        <v/>
      </c>
      <c r="F225" s="1">
        <f t="shared" si="25"/>
        <v>0</v>
      </c>
      <c r="G225" s="1">
        <f>IF(E225="",0,IF(E225&lt;'New EMI Calculator'!$G$10,0,IF(E225&gt;'New EMI Calculator'!$G$10,E225-'New EMI Calculator'!$G$10+1,IF(M224&lt;EMI,0,IF(E225="",NA(),IF(OR(E225='New EMI Calculator'!$G$10),'New EMI Calculator'!$G$10-E225+1))))))</f>
        <v>0</v>
      </c>
      <c r="H225" s="1">
        <f t="shared" si="26"/>
        <v>0</v>
      </c>
      <c r="I225" s="1">
        <f>IF(E225="",0,IF(M224&lt;I224,M224,IF(E225="",NA(),IF(H225=1,I224*(1+'New EMI Calculator'!$G$11),IF(OR(E225='New EMI Calculator'!$G$10),EMI*(1+'New EMI Calculator'!$G$11),I224)))))</f>
        <v>0</v>
      </c>
      <c r="J225" s="1">
        <f t="shared" si="27"/>
        <v>0</v>
      </c>
      <c r="K225" s="1" t="str">
        <f t="shared" si="21"/>
        <v/>
      </c>
      <c r="L225" s="1" t="str">
        <f t="shared" si="22"/>
        <v/>
      </c>
      <c r="M225" s="1" t="str">
        <f t="shared" si="23"/>
        <v/>
      </c>
      <c r="N225" s="28"/>
    </row>
    <row r="226" spans="4:14" ht="15.75">
      <c r="D226" s="28"/>
      <c r="E226" s="35" t="str">
        <f t="shared" si="24"/>
        <v/>
      </c>
      <c r="F226" s="1">
        <f t="shared" si="25"/>
        <v>0</v>
      </c>
      <c r="G226" s="1">
        <f>IF(E226="",0,IF(E226&lt;'New EMI Calculator'!$G$10,0,IF(E226&gt;'New EMI Calculator'!$G$10,E226-'New EMI Calculator'!$G$10+1,IF(M225&lt;EMI,0,IF(E226="",NA(),IF(OR(E226='New EMI Calculator'!$G$10),'New EMI Calculator'!$G$10-E226+1))))))</f>
        <v>0</v>
      </c>
      <c r="H226" s="1">
        <f t="shared" si="26"/>
        <v>0</v>
      </c>
      <c r="I226" s="1">
        <f>IF(E226="",0,IF(M225&lt;I225,M225,IF(E226="",NA(),IF(H226=1,I225*(1+'New EMI Calculator'!$G$11),IF(OR(E226='New EMI Calculator'!$G$10),EMI*(1+'New EMI Calculator'!$G$11),I225)))))</f>
        <v>0</v>
      </c>
      <c r="J226" s="1">
        <f t="shared" si="27"/>
        <v>0</v>
      </c>
      <c r="K226" s="1" t="str">
        <f t="shared" si="21"/>
        <v/>
      </c>
      <c r="L226" s="1" t="str">
        <f t="shared" si="22"/>
        <v/>
      </c>
      <c r="M226" s="1" t="str">
        <f t="shared" si="23"/>
        <v/>
      </c>
      <c r="N226" s="28"/>
    </row>
    <row r="227" spans="4:14" ht="15.75">
      <c r="D227" s="28"/>
      <c r="E227" s="35" t="str">
        <f t="shared" si="24"/>
        <v/>
      </c>
      <c r="F227" s="1">
        <f t="shared" si="25"/>
        <v>0</v>
      </c>
      <c r="G227" s="1">
        <f>IF(E227="",0,IF(E227&lt;'New EMI Calculator'!$G$10,0,IF(E227&gt;'New EMI Calculator'!$G$10,E227-'New EMI Calculator'!$G$10+1,IF(M226&lt;EMI,0,IF(E227="",NA(),IF(OR(E227='New EMI Calculator'!$G$10),'New EMI Calculator'!$G$10-E227+1))))))</f>
        <v>0</v>
      </c>
      <c r="H227" s="1">
        <f t="shared" si="26"/>
        <v>0</v>
      </c>
      <c r="I227" s="1">
        <f>IF(E227="",0,IF(M226&lt;I226,M226,IF(E227="",NA(),IF(H227=1,I226*(1+'New EMI Calculator'!$G$11),IF(OR(E227='New EMI Calculator'!$G$10),EMI*(1+'New EMI Calculator'!$G$11),I226)))))</f>
        <v>0</v>
      </c>
      <c r="J227" s="1">
        <f t="shared" si="27"/>
        <v>0</v>
      </c>
      <c r="K227" s="1" t="str">
        <f t="shared" si="21"/>
        <v/>
      </c>
      <c r="L227" s="1" t="str">
        <f t="shared" si="22"/>
        <v/>
      </c>
      <c r="M227" s="1" t="str">
        <f t="shared" si="23"/>
        <v/>
      </c>
      <c r="N227" s="28"/>
    </row>
    <row r="228" spans="4:14" ht="15.75">
      <c r="D228" s="28"/>
      <c r="E228" s="35" t="str">
        <f t="shared" si="24"/>
        <v/>
      </c>
      <c r="F228" s="1">
        <f t="shared" si="25"/>
        <v>0</v>
      </c>
      <c r="G228" s="1">
        <f>IF(E228="",0,IF(E228&lt;'New EMI Calculator'!$G$10,0,IF(E228&gt;'New EMI Calculator'!$G$10,E228-'New EMI Calculator'!$G$10+1,IF(M227&lt;EMI,0,IF(E228="",NA(),IF(OR(E228='New EMI Calculator'!$G$10),'New EMI Calculator'!$G$10-E228+1))))))</f>
        <v>0</v>
      </c>
      <c r="H228" s="1">
        <f t="shared" si="26"/>
        <v>0</v>
      </c>
      <c r="I228" s="1">
        <f>IF(E228="",0,IF(M227&lt;I227,M227,IF(E228="",NA(),IF(H228=1,I227*(1+'New EMI Calculator'!$G$11),IF(OR(E228='New EMI Calculator'!$G$10),EMI*(1+'New EMI Calculator'!$G$11),I227)))))</f>
        <v>0</v>
      </c>
      <c r="J228" s="1">
        <f t="shared" si="27"/>
        <v>0</v>
      </c>
      <c r="K228" s="1" t="str">
        <f t="shared" si="21"/>
        <v/>
      </c>
      <c r="L228" s="1" t="str">
        <f t="shared" si="22"/>
        <v/>
      </c>
      <c r="M228" s="1" t="str">
        <f t="shared" si="23"/>
        <v/>
      </c>
      <c r="N228" s="28"/>
    </row>
    <row r="229" spans="4:14" ht="15.75">
      <c r="D229" s="28"/>
      <c r="E229" s="35" t="str">
        <f t="shared" si="24"/>
        <v/>
      </c>
      <c r="F229" s="1">
        <f t="shared" si="25"/>
        <v>0</v>
      </c>
      <c r="G229" s="1">
        <f>IF(E229="",0,IF(E229&lt;'New EMI Calculator'!$G$10,0,IF(E229&gt;'New EMI Calculator'!$G$10,E229-'New EMI Calculator'!$G$10+1,IF(M228&lt;EMI,0,IF(E229="",NA(),IF(OR(E229='New EMI Calculator'!$G$10),'New EMI Calculator'!$G$10-E229+1))))))</f>
        <v>0</v>
      </c>
      <c r="H229" s="1">
        <f t="shared" si="26"/>
        <v>0</v>
      </c>
      <c r="I229" s="1">
        <f>IF(E229="",0,IF(M228&lt;I228,M228,IF(E229="",NA(),IF(H229=1,I228*(1+'New EMI Calculator'!$G$11),IF(OR(E229='New EMI Calculator'!$G$10),EMI*(1+'New EMI Calculator'!$G$11),I228)))))</f>
        <v>0</v>
      </c>
      <c r="J229" s="1">
        <f t="shared" si="27"/>
        <v>0</v>
      </c>
      <c r="K229" s="1" t="str">
        <f t="shared" si="21"/>
        <v/>
      </c>
      <c r="L229" s="1" t="str">
        <f t="shared" si="22"/>
        <v/>
      </c>
      <c r="M229" s="1" t="str">
        <f t="shared" si="23"/>
        <v/>
      </c>
      <c r="N229" s="28"/>
    </row>
    <row r="230" spans="4:14" ht="15.75">
      <c r="D230" s="28"/>
      <c r="E230" s="35" t="str">
        <f t="shared" si="24"/>
        <v/>
      </c>
      <c r="F230" s="1">
        <f t="shared" si="25"/>
        <v>0</v>
      </c>
      <c r="G230" s="1">
        <f>IF(E230="",0,IF(E230&lt;'New EMI Calculator'!$G$10,0,IF(E230&gt;'New EMI Calculator'!$G$10,E230-'New EMI Calculator'!$G$10+1,IF(M229&lt;EMI,0,IF(E230="",NA(),IF(OR(E230='New EMI Calculator'!$G$10),'New EMI Calculator'!$G$10-E230+1))))))</f>
        <v>0</v>
      </c>
      <c r="H230" s="1">
        <f t="shared" si="26"/>
        <v>0</v>
      </c>
      <c r="I230" s="1">
        <f>IF(E230="",0,IF(M229&lt;I229,M229,IF(E230="",NA(),IF(H230=1,I229*(1+'New EMI Calculator'!$G$11),IF(OR(E230='New EMI Calculator'!$G$10),EMI*(1+'New EMI Calculator'!$G$11),I229)))))</f>
        <v>0</v>
      </c>
      <c r="J230" s="1">
        <f t="shared" si="27"/>
        <v>0</v>
      </c>
      <c r="K230" s="1" t="str">
        <f t="shared" si="21"/>
        <v/>
      </c>
      <c r="L230" s="1" t="str">
        <f t="shared" si="22"/>
        <v/>
      </c>
      <c r="M230" s="1" t="str">
        <f t="shared" si="23"/>
        <v/>
      </c>
      <c r="N230" s="28"/>
    </row>
    <row r="231" spans="4:14" ht="15.75">
      <c r="D231" s="28"/>
      <c r="E231" s="35" t="str">
        <f t="shared" si="24"/>
        <v/>
      </c>
      <c r="F231" s="1">
        <f t="shared" si="25"/>
        <v>0</v>
      </c>
      <c r="G231" s="1">
        <f>IF(E231="",0,IF(E231&lt;'New EMI Calculator'!$G$10,0,IF(E231&gt;'New EMI Calculator'!$G$10,E231-'New EMI Calculator'!$G$10+1,IF(M230&lt;EMI,0,IF(E231="",NA(),IF(OR(E231='New EMI Calculator'!$G$10),'New EMI Calculator'!$G$10-E231+1))))))</f>
        <v>0</v>
      </c>
      <c r="H231" s="1">
        <f t="shared" si="26"/>
        <v>0</v>
      </c>
      <c r="I231" s="1">
        <f>IF(E231="",0,IF(M230&lt;I230,M230,IF(E231="",NA(),IF(H231=1,I230*(1+'New EMI Calculator'!$G$11),IF(OR(E231='New EMI Calculator'!$G$10),EMI*(1+'New EMI Calculator'!$G$11),I230)))))</f>
        <v>0</v>
      </c>
      <c r="J231" s="1">
        <f t="shared" si="27"/>
        <v>0</v>
      </c>
      <c r="K231" s="1" t="str">
        <f t="shared" si="21"/>
        <v/>
      </c>
      <c r="L231" s="1" t="str">
        <f t="shared" si="22"/>
        <v/>
      </c>
      <c r="M231" s="1" t="str">
        <f t="shared" si="23"/>
        <v/>
      </c>
      <c r="N231" s="28"/>
    </row>
    <row r="232" spans="4:14" ht="15.75">
      <c r="D232" s="28"/>
      <c r="E232" s="35" t="str">
        <f t="shared" si="24"/>
        <v/>
      </c>
      <c r="F232" s="1">
        <f t="shared" si="25"/>
        <v>0</v>
      </c>
      <c r="G232" s="1">
        <f>IF(E232="",0,IF(E232&lt;'New EMI Calculator'!$G$10,0,IF(E232&gt;'New EMI Calculator'!$G$10,E232-'New EMI Calculator'!$G$10+1,IF(M231&lt;EMI,0,IF(E232="",NA(),IF(OR(E232='New EMI Calculator'!$G$10),'New EMI Calculator'!$G$10-E232+1))))))</f>
        <v>0</v>
      </c>
      <c r="H232" s="1">
        <f t="shared" si="26"/>
        <v>0</v>
      </c>
      <c r="I232" s="1">
        <f>IF(E232="",0,IF(M231&lt;I231,M231,IF(E232="",NA(),IF(H232=1,I231*(1+'New EMI Calculator'!$G$11),IF(OR(E232='New EMI Calculator'!$G$10),EMI*(1+'New EMI Calculator'!$G$11),I231)))))</f>
        <v>0</v>
      </c>
      <c r="J232" s="1">
        <f t="shared" si="27"/>
        <v>0</v>
      </c>
      <c r="K232" s="1" t="str">
        <f t="shared" si="21"/>
        <v/>
      </c>
      <c r="L232" s="1" t="str">
        <f t="shared" si="22"/>
        <v/>
      </c>
      <c r="M232" s="1" t="str">
        <f t="shared" si="23"/>
        <v/>
      </c>
      <c r="N232" s="28"/>
    </row>
    <row r="233" spans="4:14" ht="15.75">
      <c r="D233" s="28"/>
      <c r="E233" s="35" t="str">
        <f t="shared" si="24"/>
        <v/>
      </c>
      <c r="F233" s="1">
        <f t="shared" si="25"/>
        <v>0</v>
      </c>
      <c r="G233" s="1">
        <f>IF(E233="",0,IF(E233&lt;'New EMI Calculator'!$G$10,0,IF(E233&gt;'New EMI Calculator'!$G$10,E233-'New EMI Calculator'!$G$10+1,IF(M232&lt;EMI,0,IF(E233="",NA(),IF(OR(E233='New EMI Calculator'!$G$10),'New EMI Calculator'!$G$10-E233+1))))))</f>
        <v>0</v>
      </c>
      <c r="H233" s="1">
        <f t="shared" si="26"/>
        <v>0</v>
      </c>
      <c r="I233" s="1">
        <f>IF(E233="",0,IF(M232&lt;I232,M232,IF(E233="",NA(),IF(H233=1,I232*(1+'New EMI Calculator'!$G$11),IF(OR(E233='New EMI Calculator'!$G$10),EMI*(1+'New EMI Calculator'!$G$11),I232)))))</f>
        <v>0</v>
      </c>
      <c r="J233" s="1">
        <f t="shared" si="27"/>
        <v>0</v>
      </c>
      <c r="K233" s="1" t="str">
        <f t="shared" si="21"/>
        <v/>
      </c>
      <c r="L233" s="1" t="str">
        <f t="shared" si="22"/>
        <v/>
      </c>
      <c r="M233" s="1" t="str">
        <f t="shared" si="23"/>
        <v/>
      </c>
      <c r="N233" s="28"/>
    </row>
    <row r="234" spans="4:14" ht="15.75">
      <c r="D234" s="28"/>
      <c r="E234" s="35" t="str">
        <f t="shared" si="24"/>
        <v/>
      </c>
      <c r="F234" s="1">
        <f t="shared" si="25"/>
        <v>0</v>
      </c>
      <c r="G234" s="1">
        <f>IF(E234="",0,IF(E234&lt;'New EMI Calculator'!$G$10,0,IF(E234&gt;'New EMI Calculator'!$G$10,E234-'New EMI Calculator'!$G$10+1,IF(M233&lt;EMI,0,IF(E234="",NA(),IF(OR(E234='New EMI Calculator'!$G$10),'New EMI Calculator'!$G$10-E234+1))))))</f>
        <v>0</v>
      </c>
      <c r="H234" s="1">
        <f t="shared" si="26"/>
        <v>0</v>
      </c>
      <c r="I234" s="1">
        <f>IF(E234="",0,IF(M233&lt;I233,M233,IF(E234="",NA(),IF(H234=1,I233*(1+'New EMI Calculator'!$G$11),IF(OR(E234='New EMI Calculator'!$G$10),EMI*(1+'New EMI Calculator'!$G$11),I233)))))</f>
        <v>0</v>
      </c>
      <c r="J234" s="1">
        <f t="shared" si="27"/>
        <v>0</v>
      </c>
      <c r="K234" s="1" t="str">
        <f t="shared" si="21"/>
        <v/>
      </c>
      <c r="L234" s="1" t="str">
        <f t="shared" si="22"/>
        <v/>
      </c>
      <c r="M234" s="1" t="str">
        <f t="shared" si="23"/>
        <v/>
      </c>
      <c r="N234" s="28"/>
    </row>
    <row r="235" spans="4:14" ht="15.75">
      <c r="D235" s="28"/>
      <c r="E235" s="35" t="str">
        <f t="shared" si="24"/>
        <v/>
      </c>
      <c r="F235" s="1">
        <f t="shared" si="25"/>
        <v>0</v>
      </c>
      <c r="G235" s="1">
        <f>IF(E235="",0,IF(E235&lt;'New EMI Calculator'!$G$10,0,IF(E235&gt;'New EMI Calculator'!$G$10,E235-'New EMI Calculator'!$G$10+1,IF(M234&lt;EMI,0,IF(E235="",NA(),IF(OR(E235='New EMI Calculator'!$G$10),'New EMI Calculator'!$G$10-E235+1))))))</f>
        <v>0</v>
      </c>
      <c r="H235" s="1">
        <f t="shared" si="26"/>
        <v>0</v>
      </c>
      <c r="I235" s="1">
        <f>IF(E235="",0,IF(M234&lt;I234,M234,IF(E235="",NA(),IF(H235=1,I234*(1+'New EMI Calculator'!$G$11),IF(OR(E235='New EMI Calculator'!$G$10),EMI*(1+'New EMI Calculator'!$G$11),I234)))))</f>
        <v>0</v>
      </c>
      <c r="J235" s="1">
        <f t="shared" si="27"/>
        <v>0</v>
      </c>
      <c r="K235" s="1" t="str">
        <f t="shared" si="21"/>
        <v/>
      </c>
      <c r="L235" s="1" t="str">
        <f t="shared" si="22"/>
        <v/>
      </c>
      <c r="M235" s="1" t="str">
        <f t="shared" si="23"/>
        <v/>
      </c>
      <c r="N235" s="28"/>
    </row>
    <row r="236" spans="4:14" ht="15.75">
      <c r="D236" s="28"/>
      <c r="E236" s="35" t="str">
        <f t="shared" si="24"/>
        <v/>
      </c>
      <c r="F236" s="1">
        <f t="shared" si="25"/>
        <v>0</v>
      </c>
      <c r="G236" s="1">
        <f>IF(E236="",0,IF(E236&lt;'New EMI Calculator'!$G$10,0,IF(E236&gt;'New EMI Calculator'!$G$10,E236-'New EMI Calculator'!$G$10+1,IF(M235&lt;EMI,0,IF(E236="",NA(),IF(OR(E236='New EMI Calculator'!$G$10),'New EMI Calculator'!$G$10-E236+1))))))</f>
        <v>0</v>
      </c>
      <c r="H236" s="1">
        <f t="shared" si="26"/>
        <v>0</v>
      </c>
      <c r="I236" s="1">
        <f>IF(E236="",0,IF(M235&lt;I235,M235,IF(E236="",NA(),IF(H236=1,I235*(1+'New EMI Calculator'!$G$11),IF(OR(E236='New EMI Calculator'!$G$10),EMI*(1+'New EMI Calculator'!$G$11),I235)))))</f>
        <v>0</v>
      </c>
      <c r="J236" s="1">
        <f t="shared" si="27"/>
        <v>0</v>
      </c>
      <c r="K236" s="1" t="str">
        <f t="shared" si="21"/>
        <v/>
      </c>
      <c r="L236" s="1" t="str">
        <f t="shared" si="22"/>
        <v/>
      </c>
      <c r="M236" s="1" t="str">
        <f t="shared" si="23"/>
        <v/>
      </c>
      <c r="N236" s="28"/>
    </row>
    <row r="237" spans="4:14" ht="15.75">
      <c r="D237" s="28"/>
      <c r="E237" s="35" t="str">
        <f t="shared" si="24"/>
        <v/>
      </c>
      <c r="F237" s="1">
        <f t="shared" si="25"/>
        <v>0</v>
      </c>
      <c r="G237" s="1">
        <f>IF(E237="",0,IF(E237&lt;'New EMI Calculator'!$G$10,0,IF(E237&gt;'New EMI Calculator'!$G$10,E237-'New EMI Calculator'!$G$10+1,IF(M236&lt;EMI,0,IF(E237="",NA(),IF(OR(E237='New EMI Calculator'!$G$10),'New EMI Calculator'!$G$10-E237+1))))))</f>
        <v>0</v>
      </c>
      <c r="H237" s="1">
        <f t="shared" si="26"/>
        <v>0</v>
      </c>
      <c r="I237" s="1">
        <f>IF(E237="",0,IF(M236&lt;I236,M236,IF(E237="",NA(),IF(H237=1,I236*(1+'New EMI Calculator'!$G$11),IF(OR(E237='New EMI Calculator'!$G$10),EMI*(1+'New EMI Calculator'!$G$11),I236)))))</f>
        <v>0</v>
      </c>
      <c r="J237" s="1">
        <f t="shared" si="27"/>
        <v>0</v>
      </c>
      <c r="K237" s="1" t="str">
        <f t="shared" si="21"/>
        <v/>
      </c>
      <c r="L237" s="1" t="str">
        <f t="shared" si="22"/>
        <v/>
      </c>
      <c r="M237" s="1" t="str">
        <f t="shared" si="23"/>
        <v/>
      </c>
      <c r="N237" s="28"/>
    </row>
    <row r="238" spans="4:14" ht="15.75">
      <c r="D238" s="28"/>
      <c r="E238" s="35" t="str">
        <f t="shared" si="24"/>
        <v/>
      </c>
      <c r="F238" s="1">
        <f t="shared" si="25"/>
        <v>0</v>
      </c>
      <c r="G238" s="1">
        <f>IF(E238="",0,IF(E238&lt;'New EMI Calculator'!$G$10,0,IF(E238&gt;'New EMI Calculator'!$G$10,E238-'New EMI Calculator'!$G$10+1,IF(M237&lt;EMI,0,IF(E238="",NA(),IF(OR(E238='New EMI Calculator'!$G$10),'New EMI Calculator'!$G$10-E238+1))))))</f>
        <v>0</v>
      </c>
      <c r="H238" s="1">
        <f t="shared" si="26"/>
        <v>0</v>
      </c>
      <c r="I238" s="1">
        <f>IF(E238="",0,IF(M237&lt;I237,M237,IF(E238="",NA(),IF(H238=1,I237*(1+'New EMI Calculator'!$G$11),IF(OR(E238='New EMI Calculator'!$G$10),EMI*(1+'New EMI Calculator'!$G$11),I237)))))</f>
        <v>0</v>
      </c>
      <c r="J238" s="1">
        <f t="shared" si="27"/>
        <v>0</v>
      </c>
      <c r="K238" s="1" t="str">
        <f t="shared" si="21"/>
        <v/>
      </c>
      <c r="L238" s="1" t="str">
        <f t="shared" si="22"/>
        <v/>
      </c>
      <c r="M238" s="1" t="str">
        <f t="shared" si="23"/>
        <v/>
      </c>
      <c r="N238" s="28"/>
    </row>
    <row r="239" spans="4:14" ht="15.75">
      <c r="D239" s="28"/>
      <c r="E239" s="35" t="str">
        <f t="shared" si="24"/>
        <v/>
      </c>
      <c r="F239" s="1">
        <f t="shared" si="25"/>
        <v>0</v>
      </c>
      <c r="G239" s="1">
        <f>IF(E239="",0,IF(E239&lt;'New EMI Calculator'!$G$10,0,IF(E239&gt;'New EMI Calculator'!$G$10,E239-'New EMI Calculator'!$G$10+1,IF(M238&lt;EMI,0,IF(E239="",NA(),IF(OR(E239='New EMI Calculator'!$G$10),'New EMI Calculator'!$G$10-E239+1))))))</f>
        <v>0</v>
      </c>
      <c r="H239" s="1">
        <f t="shared" si="26"/>
        <v>0</v>
      </c>
      <c r="I239" s="1">
        <f>IF(E239="",0,IF(M238&lt;I238,M238,IF(E239="",NA(),IF(H239=1,I238*(1+'New EMI Calculator'!$G$11),IF(OR(E239='New EMI Calculator'!$G$10),EMI*(1+'New EMI Calculator'!$G$11),I238)))))</f>
        <v>0</v>
      </c>
      <c r="J239" s="1">
        <f t="shared" si="27"/>
        <v>0</v>
      </c>
      <c r="K239" s="1" t="str">
        <f t="shared" si="21"/>
        <v/>
      </c>
      <c r="L239" s="1" t="str">
        <f t="shared" si="22"/>
        <v/>
      </c>
      <c r="M239" s="1" t="str">
        <f t="shared" si="23"/>
        <v/>
      </c>
      <c r="N239" s="28"/>
    </row>
    <row r="240" spans="4:14" ht="15.75">
      <c r="D240" s="28"/>
      <c r="E240" s="35" t="str">
        <f t="shared" si="24"/>
        <v/>
      </c>
      <c r="F240" s="1">
        <f t="shared" si="25"/>
        <v>0</v>
      </c>
      <c r="G240" s="1">
        <f>IF(E240="",0,IF(E240&lt;'New EMI Calculator'!$G$10,0,IF(E240&gt;'New EMI Calculator'!$G$10,E240-'New EMI Calculator'!$G$10+1,IF(M239&lt;EMI,0,IF(E240="",NA(),IF(OR(E240='New EMI Calculator'!$G$10),'New EMI Calculator'!$G$10-E240+1))))))</f>
        <v>0</v>
      </c>
      <c r="H240" s="1">
        <f t="shared" si="26"/>
        <v>0</v>
      </c>
      <c r="I240" s="1">
        <f>IF(E240="",0,IF(M239&lt;I239,M239,IF(E240="",NA(),IF(H240=1,I239*(1+'New EMI Calculator'!$G$11),IF(OR(E240='New EMI Calculator'!$G$10),EMI*(1+'New EMI Calculator'!$G$11),I239)))))</f>
        <v>0</v>
      </c>
      <c r="J240" s="1">
        <f t="shared" si="27"/>
        <v>0</v>
      </c>
      <c r="K240" s="1" t="str">
        <f t="shared" si="21"/>
        <v/>
      </c>
      <c r="L240" s="1" t="str">
        <f t="shared" si="22"/>
        <v/>
      </c>
      <c r="M240" s="1" t="str">
        <f t="shared" si="23"/>
        <v/>
      </c>
      <c r="N240" s="28"/>
    </row>
    <row r="241" spans="4:14" ht="15.75">
      <c r="D241" s="28"/>
      <c r="E241" s="35" t="str">
        <f t="shared" si="24"/>
        <v/>
      </c>
      <c r="F241" s="1">
        <f t="shared" si="25"/>
        <v>0</v>
      </c>
      <c r="G241" s="1">
        <f>IF(E241="",0,IF(E241&lt;'New EMI Calculator'!$G$10,0,IF(E241&gt;'New EMI Calculator'!$G$10,E241-'New EMI Calculator'!$G$10+1,IF(M240&lt;EMI,0,IF(E241="",NA(),IF(OR(E241='New EMI Calculator'!$G$10),'New EMI Calculator'!$G$10-E241+1))))))</f>
        <v>0</v>
      </c>
      <c r="H241" s="1">
        <f t="shared" si="26"/>
        <v>0</v>
      </c>
      <c r="I241" s="1">
        <f>IF(E241="",0,IF(M240&lt;I240,M240,IF(E241="",NA(),IF(H241=1,I240*(1+'New EMI Calculator'!$G$11),IF(OR(E241='New EMI Calculator'!$G$10),EMI*(1+'New EMI Calculator'!$G$11),I240)))))</f>
        <v>0</v>
      </c>
      <c r="J241" s="1">
        <f t="shared" si="27"/>
        <v>0</v>
      </c>
      <c r="K241" s="1" t="str">
        <f t="shared" si="21"/>
        <v/>
      </c>
      <c r="L241" s="1" t="str">
        <f t="shared" si="22"/>
        <v/>
      </c>
      <c r="M241" s="1" t="str">
        <f t="shared" si="23"/>
        <v/>
      </c>
      <c r="N241" s="28"/>
    </row>
    <row r="242" spans="4:14" ht="15.75">
      <c r="D242" s="28"/>
      <c r="E242" s="35" t="str">
        <f t="shared" si="24"/>
        <v/>
      </c>
      <c r="F242" s="1">
        <f t="shared" si="25"/>
        <v>0</v>
      </c>
      <c r="G242" s="1">
        <f>IF(E242="",0,IF(E242&lt;'New EMI Calculator'!$G$10,0,IF(E242&gt;'New EMI Calculator'!$G$10,E242-'New EMI Calculator'!$G$10+1,IF(M241&lt;EMI,0,IF(E242="",NA(),IF(OR(E242='New EMI Calculator'!$G$10),'New EMI Calculator'!$G$10-E242+1))))))</f>
        <v>0</v>
      </c>
      <c r="H242" s="1">
        <f t="shared" si="26"/>
        <v>0</v>
      </c>
      <c r="I242" s="1">
        <f>IF(E242="",0,IF(M241&lt;I241,M241,IF(E242="",NA(),IF(H242=1,I241*(1+'New EMI Calculator'!$G$11),IF(OR(E242='New EMI Calculator'!$G$10),EMI*(1+'New EMI Calculator'!$G$11),I241)))))</f>
        <v>0</v>
      </c>
      <c r="J242" s="1">
        <f t="shared" si="27"/>
        <v>0</v>
      </c>
      <c r="K242" s="1" t="str">
        <f t="shared" si="21"/>
        <v/>
      </c>
      <c r="L242" s="1" t="str">
        <f t="shared" si="22"/>
        <v/>
      </c>
      <c r="M242" s="1" t="str">
        <f t="shared" si="23"/>
        <v/>
      </c>
      <c r="N242" s="28"/>
    </row>
    <row r="243" spans="4:14" ht="15.75">
      <c r="D243" s="28"/>
      <c r="E243" s="35" t="str">
        <f t="shared" si="24"/>
        <v/>
      </c>
      <c r="F243" s="1">
        <f t="shared" si="25"/>
        <v>0</v>
      </c>
      <c r="G243" s="1">
        <f>IF(E243="",0,IF(E243&lt;'New EMI Calculator'!$G$10,0,IF(E243&gt;'New EMI Calculator'!$G$10,E243-'New EMI Calculator'!$G$10+1,IF(M242&lt;EMI,0,IF(E243="",NA(),IF(OR(E243='New EMI Calculator'!$G$10),'New EMI Calculator'!$G$10-E243+1))))))</f>
        <v>0</v>
      </c>
      <c r="H243" s="1">
        <f t="shared" si="26"/>
        <v>0</v>
      </c>
      <c r="I243" s="1">
        <f>IF(E243="",0,IF(M242&lt;I242,M242,IF(E243="",NA(),IF(H243=1,I242*(1+'New EMI Calculator'!$G$11),IF(OR(E243='New EMI Calculator'!$G$10),EMI*(1+'New EMI Calculator'!$G$11),I242)))))</f>
        <v>0</v>
      </c>
      <c r="J243" s="1">
        <f t="shared" si="27"/>
        <v>0</v>
      </c>
      <c r="K243" s="1" t="str">
        <f t="shared" si="21"/>
        <v/>
      </c>
      <c r="L243" s="1" t="str">
        <f t="shared" si="22"/>
        <v/>
      </c>
      <c r="M243" s="1" t="str">
        <f t="shared" si="23"/>
        <v/>
      </c>
      <c r="N243" s="28"/>
    </row>
    <row r="244" spans="4:14" ht="15.75">
      <c r="D244" s="28"/>
      <c r="E244" s="35" t="str">
        <f t="shared" si="24"/>
        <v/>
      </c>
      <c r="F244" s="1">
        <f t="shared" si="25"/>
        <v>0</v>
      </c>
      <c r="G244" s="1">
        <f>IF(E244="",0,IF(E244&lt;'New EMI Calculator'!$G$10,0,IF(E244&gt;'New EMI Calculator'!$G$10,E244-'New EMI Calculator'!$G$10+1,IF(M243&lt;EMI,0,IF(E244="",NA(),IF(OR(E244='New EMI Calculator'!$G$10),'New EMI Calculator'!$G$10-E244+1))))))</f>
        <v>0</v>
      </c>
      <c r="H244" s="1">
        <f t="shared" si="26"/>
        <v>0</v>
      </c>
      <c r="I244" s="1">
        <f>IF(E244="",0,IF(M243&lt;I243,M243,IF(E244="",NA(),IF(H244=1,I243*(1+'New EMI Calculator'!$G$11),IF(OR(E244='New EMI Calculator'!$G$10),EMI*(1+'New EMI Calculator'!$G$11),I243)))))</f>
        <v>0</v>
      </c>
      <c r="J244" s="1">
        <f t="shared" si="27"/>
        <v>0</v>
      </c>
      <c r="K244" s="1" t="str">
        <f t="shared" si="21"/>
        <v/>
      </c>
      <c r="L244" s="1" t="str">
        <f t="shared" si="22"/>
        <v/>
      </c>
      <c r="M244" s="1" t="str">
        <f t="shared" si="23"/>
        <v/>
      </c>
      <c r="N244" s="28"/>
    </row>
    <row r="245" spans="4:14" ht="15.75">
      <c r="D245" s="28"/>
      <c r="E245" s="35" t="str">
        <f t="shared" si="24"/>
        <v/>
      </c>
      <c r="F245" s="1">
        <f t="shared" si="25"/>
        <v>0</v>
      </c>
      <c r="G245" s="1">
        <f>IF(E245="",0,IF(E245&lt;'New EMI Calculator'!$G$10,0,IF(E245&gt;'New EMI Calculator'!$G$10,E245-'New EMI Calculator'!$G$10+1,IF(M244&lt;EMI,0,IF(E245="",NA(),IF(OR(E245='New EMI Calculator'!$G$10),'New EMI Calculator'!$G$10-E245+1))))))</f>
        <v>0</v>
      </c>
      <c r="H245" s="1">
        <f t="shared" si="26"/>
        <v>0</v>
      </c>
      <c r="I245" s="1">
        <f>IF(E245="",0,IF(M244&lt;I244,M244,IF(E245="",NA(),IF(H245=1,I244*(1+'New EMI Calculator'!$G$11),IF(OR(E245='New EMI Calculator'!$G$10),EMI*(1+'New EMI Calculator'!$G$11),I244)))))</f>
        <v>0</v>
      </c>
      <c r="J245" s="1">
        <f t="shared" si="27"/>
        <v>0</v>
      </c>
      <c r="K245" s="1" t="str">
        <f t="shared" si="21"/>
        <v/>
      </c>
      <c r="L245" s="1" t="str">
        <f t="shared" si="22"/>
        <v/>
      </c>
      <c r="M245" s="1" t="str">
        <f t="shared" si="23"/>
        <v/>
      </c>
      <c r="N245" s="28"/>
    </row>
    <row r="246" spans="4:14" ht="15.75">
      <c r="D246" s="28"/>
      <c r="E246" s="35" t="str">
        <f t="shared" si="24"/>
        <v/>
      </c>
      <c r="F246" s="1">
        <f t="shared" si="25"/>
        <v>0</v>
      </c>
      <c r="G246" s="1">
        <f>IF(E246="",0,IF(E246&lt;'New EMI Calculator'!$G$10,0,IF(E246&gt;'New EMI Calculator'!$G$10,E246-'New EMI Calculator'!$G$10+1,IF(M245&lt;EMI,0,IF(E246="",NA(),IF(OR(E246='New EMI Calculator'!$G$10),'New EMI Calculator'!$G$10-E246+1))))))</f>
        <v>0</v>
      </c>
      <c r="H246" s="1">
        <f t="shared" si="26"/>
        <v>0</v>
      </c>
      <c r="I246" s="1">
        <f>IF(E246="",0,IF(M245&lt;I245,M245,IF(E246="",NA(),IF(H246=1,I245*(1+'New EMI Calculator'!$G$11),IF(OR(E246='New EMI Calculator'!$G$10),EMI*(1+'New EMI Calculator'!$G$11),I245)))))</f>
        <v>0</v>
      </c>
      <c r="J246" s="1">
        <f t="shared" si="27"/>
        <v>0</v>
      </c>
      <c r="K246" s="1" t="str">
        <f t="shared" si="21"/>
        <v/>
      </c>
      <c r="L246" s="1" t="str">
        <f t="shared" si="22"/>
        <v/>
      </c>
      <c r="M246" s="1" t="str">
        <f t="shared" si="23"/>
        <v/>
      </c>
      <c r="N246" s="28"/>
    </row>
    <row r="247" spans="4:14" ht="15.75">
      <c r="D247" s="28"/>
      <c r="E247" s="35" t="str">
        <f t="shared" si="24"/>
        <v/>
      </c>
      <c r="F247" s="1">
        <f t="shared" si="25"/>
        <v>0</v>
      </c>
      <c r="G247" s="1">
        <f>IF(E247="",0,IF(E247&lt;'New EMI Calculator'!$G$10,0,IF(E247&gt;'New EMI Calculator'!$G$10,E247-'New EMI Calculator'!$G$10+1,IF(M246&lt;EMI,0,IF(E247="",NA(),IF(OR(E247='New EMI Calculator'!$G$10),'New EMI Calculator'!$G$10-E247+1))))))</f>
        <v>0</v>
      </c>
      <c r="H247" s="1">
        <f t="shared" si="26"/>
        <v>0</v>
      </c>
      <c r="I247" s="1">
        <f>IF(E247="",0,IF(M246&lt;I246,M246,IF(E247="",NA(),IF(H247=1,I246*(1+'New EMI Calculator'!$G$11),IF(OR(E247='New EMI Calculator'!$G$10),EMI*(1+'New EMI Calculator'!$G$11),I246)))))</f>
        <v>0</v>
      </c>
      <c r="J247" s="1">
        <f t="shared" si="27"/>
        <v>0</v>
      </c>
      <c r="K247" s="1" t="str">
        <f t="shared" si="21"/>
        <v/>
      </c>
      <c r="L247" s="1" t="str">
        <f t="shared" si="22"/>
        <v/>
      </c>
      <c r="M247" s="1" t="str">
        <f t="shared" si="23"/>
        <v/>
      </c>
      <c r="N247" s="28"/>
    </row>
    <row r="248" spans="4:14" ht="15.75">
      <c r="D248" s="28"/>
      <c r="E248" s="35" t="str">
        <f t="shared" si="24"/>
        <v/>
      </c>
      <c r="F248" s="1">
        <f t="shared" si="25"/>
        <v>0</v>
      </c>
      <c r="G248" s="1">
        <f>IF(E248="",0,IF(E248&lt;'New EMI Calculator'!$G$10,0,IF(E248&gt;'New EMI Calculator'!$G$10,E248-'New EMI Calculator'!$G$10+1,IF(M247&lt;EMI,0,IF(E248="",NA(),IF(OR(E248='New EMI Calculator'!$G$10),'New EMI Calculator'!$G$10-E248+1))))))</f>
        <v>0</v>
      </c>
      <c r="H248" s="1">
        <f t="shared" si="26"/>
        <v>0</v>
      </c>
      <c r="I248" s="1">
        <f>IF(E248="",0,IF(M247&lt;I247,M247,IF(E248="",NA(),IF(H248=1,I247*(1+'New EMI Calculator'!$G$11),IF(OR(E248='New EMI Calculator'!$G$10),EMI*(1+'New EMI Calculator'!$G$11),I247)))))</f>
        <v>0</v>
      </c>
      <c r="J248" s="1">
        <f t="shared" si="27"/>
        <v>0</v>
      </c>
      <c r="K248" s="1" t="str">
        <f t="shared" si="21"/>
        <v/>
      </c>
      <c r="L248" s="1" t="str">
        <f t="shared" si="22"/>
        <v/>
      </c>
      <c r="M248" s="1" t="str">
        <f t="shared" si="23"/>
        <v/>
      </c>
      <c r="N248" s="28"/>
    </row>
    <row r="249" spans="4:14" ht="15.75">
      <c r="D249" s="28"/>
      <c r="E249" s="35" t="str">
        <f t="shared" si="24"/>
        <v/>
      </c>
      <c r="F249" s="1">
        <f t="shared" si="25"/>
        <v>0</v>
      </c>
      <c r="G249" s="1">
        <f>IF(E249="",0,IF(E249&lt;'New EMI Calculator'!$G$10,0,IF(E249&gt;'New EMI Calculator'!$G$10,E249-'New EMI Calculator'!$G$10+1,IF(M248&lt;EMI,0,IF(E249="",NA(),IF(OR(E249='New EMI Calculator'!$G$10),'New EMI Calculator'!$G$10-E249+1))))))</f>
        <v>0</v>
      </c>
      <c r="H249" s="1">
        <f t="shared" si="26"/>
        <v>0</v>
      </c>
      <c r="I249" s="1">
        <f>IF(E249="",0,IF(M248&lt;I248,M248,IF(E249="",NA(),IF(H249=1,I248*(1+'New EMI Calculator'!$G$11),IF(OR(E249='New EMI Calculator'!$G$10),EMI*(1+'New EMI Calculator'!$G$11),I248)))))</f>
        <v>0</v>
      </c>
      <c r="J249" s="1">
        <f t="shared" si="27"/>
        <v>0</v>
      </c>
      <c r="K249" s="1" t="str">
        <f t="shared" si="21"/>
        <v/>
      </c>
      <c r="L249" s="1" t="str">
        <f t="shared" si="22"/>
        <v/>
      </c>
      <c r="M249" s="1" t="str">
        <f t="shared" si="23"/>
        <v/>
      </c>
      <c r="N249" s="28"/>
    </row>
    <row r="250" spans="4:14" ht="15.75">
      <c r="D250" s="28"/>
      <c r="E250" s="35" t="str">
        <f t="shared" si="24"/>
        <v/>
      </c>
      <c r="F250" s="1">
        <f t="shared" si="25"/>
        <v>0</v>
      </c>
      <c r="G250" s="1">
        <f>IF(E250="",0,IF(E250&lt;'New EMI Calculator'!$G$10,0,IF(E250&gt;'New EMI Calculator'!$G$10,E250-'New EMI Calculator'!$G$10+1,IF(M249&lt;EMI,0,IF(E250="",NA(),IF(OR(E250='New EMI Calculator'!$G$10),'New EMI Calculator'!$G$10-E250+1))))))</f>
        <v>0</v>
      </c>
      <c r="H250" s="1">
        <f t="shared" si="26"/>
        <v>0</v>
      </c>
      <c r="I250" s="1">
        <f>IF(E250="",0,IF(M249&lt;I249,M249,IF(E250="",NA(),IF(H250=1,I249*(1+'New EMI Calculator'!$G$11),IF(OR(E250='New EMI Calculator'!$G$10),EMI*(1+'New EMI Calculator'!$G$11),I249)))))</f>
        <v>0</v>
      </c>
      <c r="J250" s="1">
        <f t="shared" si="27"/>
        <v>0</v>
      </c>
      <c r="K250" s="1" t="str">
        <f t="shared" si="21"/>
        <v/>
      </c>
      <c r="L250" s="1" t="str">
        <f t="shared" si="22"/>
        <v/>
      </c>
      <c r="M250" s="1" t="str">
        <f t="shared" si="23"/>
        <v/>
      </c>
      <c r="N250" s="28"/>
    </row>
    <row r="251" spans="4:14" ht="15.75">
      <c r="D251" s="28"/>
      <c r="E251" s="35" t="str">
        <f t="shared" si="24"/>
        <v/>
      </c>
      <c r="F251" s="1">
        <f t="shared" si="25"/>
        <v>0</v>
      </c>
      <c r="G251" s="1">
        <f>IF(E251="",0,IF(E251&lt;'New EMI Calculator'!$G$10,0,IF(E251&gt;'New EMI Calculator'!$G$10,E251-'New EMI Calculator'!$G$10+1,IF(M250&lt;EMI,0,IF(E251="",NA(),IF(OR(E251='New EMI Calculator'!$G$10),'New EMI Calculator'!$G$10-E251+1))))))</f>
        <v>0</v>
      </c>
      <c r="H251" s="1">
        <f t="shared" si="26"/>
        <v>0</v>
      </c>
      <c r="I251" s="1">
        <f>IF(E251="",0,IF(M250&lt;I250,M250,IF(E251="",NA(),IF(H251=1,I250*(1+'New EMI Calculator'!$G$11),IF(OR(E251='New EMI Calculator'!$G$10),EMI*(1+'New EMI Calculator'!$G$11),I250)))))</f>
        <v>0</v>
      </c>
      <c r="J251" s="1">
        <f t="shared" si="27"/>
        <v>0</v>
      </c>
      <c r="K251" s="1" t="str">
        <f t="shared" si="21"/>
        <v/>
      </c>
      <c r="L251" s="1" t="str">
        <f t="shared" si="22"/>
        <v/>
      </c>
      <c r="M251" s="1" t="str">
        <f t="shared" si="23"/>
        <v/>
      </c>
      <c r="N251" s="28"/>
    </row>
    <row r="252" spans="4:14" ht="15.75">
      <c r="D252" s="28"/>
      <c r="E252" s="35" t="str">
        <f t="shared" si="24"/>
        <v/>
      </c>
      <c r="F252" s="1">
        <f t="shared" si="25"/>
        <v>0</v>
      </c>
      <c r="G252" s="1">
        <f>IF(E252="",0,IF(E252&lt;'New EMI Calculator'!$G$10,0,IF(E252&gt;'New EMI Calculator'!$G$10,E252-'New EMI Calculator'!$G$10+1,IF(M251&lt;EMI,0,IF(E252="",NA(),IF(OR(E252='New EMI Calculator'!$G$10),'New EMI Calculator'!$G$10-E252+1))))))</f>
        <v>0</v>
      </c>
      <c r="H252" s="1">
        <f t="shared" si="26"/>
        <v>0</v>
      </c>
      <c r="I252" s="1">
        <f>IF(E252="",0,IF(M251&lt;I251,M251,IF(E252="",NA(),IF(H252=1,I251*(1+'New EMI Calculator'!$G$11),IF(OR(E252='New EMI Calculator'!$G$10),EMI*(1+'New EMI Calculator'!$G$11),I251)))))</f>
        <v>0</v>
      </c>
      <c r="J252" s="1">
        <f t="shared" si="27"/>
        <v>0</v>
      </c>
      <c r="K252" s="1" t="str">
        <f t="shared" si="21"/>
        <v/>
      </c>
      <c r="L252" s="1" t="str">
        <f t="shared" si="22"/>
        <v/>
      </c>
      <c r="M252" s="1" t="str">
        <f t="shared" si="23"/>
        <v/>
      </c>
      <c r="N252" s="28"/>
    </row>
    <row r="253" spans="4:14" ht="15.75">
      <c r="D253" s="28"/>
      <c r="E253" s="35" t="str">
        <f t="shared" si="24"/>
        <v/>
      </c>
      <c r="F253" s="1">
        <f t="shared" si="25"/>
        <v>0</v>
      </c>
      <c r="G253" s="1">
        <f>IF(E253="",0,IF(E253&lt;'New EMI Calculator'!$G$10,0,IF(E253&gt;'New EMI Calculator'!$G$10,E253-'New EMI Calculator'!$G$10+1,IF(M252&lt;EMI,0,IF(E253="",NA(),IF(OR(E253='New EMI Calculator'!$G$10),'New EMI Calculator'!$G$10-E253+1))))))</f>
        <v>0</v>
      </c>
      <c r="H253" s="1">
        <f t="shared" si="26"/>
        <v>0</v>
      </c>
      <c r="I253" s="1">
        <f>IF(E253="",0,IF(M252&lt;I252,M252,IF(E253="",NA(),IF(H253=1,I252*(1+'New EMI Calculator'!$G$11),IF(OR(E253='New EMI Calculator'!$G$10),EMI*(1+'New EMI Calculator'!$G$11),I252)))))</f>
        <v>0</v>
      </c>
      <c r="J253" s="1">
        <f t="shared" si="27"/>
        <v>0</v>
      </c>
      <c r="K253" s="1" t="str">
        <f t="shared" si="21"/>
        <v/>
      </c>
      <c r="L253" s="1" t="str">
        <f t="shared" si="22"/>
        <v/>
      </c>
      <c r="M253" s="1" t="str">
        <f t="shared" si="23"/>
        <v/>
      </c>
      <c r="N253" s="28"/>
    </row>
    <row r="254" spans="4:14" ht="15.75">
      <c r="D254" s="28"/>
      <c r="E254" s="35" t="str">
        <f t="shared" si="24"/>
        <v/>
      </c>
      <c r="F254" s="1">
        <f t="shared" si="25"/>
        <v>0</v>
      </c>
      <c r="G254" s="1">
        <f>IF(E254="",0,IF(E254&lt;'New EMI Calculator'!$G$10,0,IF(E254&gt;'New EMI Calculator'!$G$10,E254-'New EMI Calculator'!$G$10+1,IF(M253&lt;EMI,0,IF(E254="",NA(),IF(OR(E254='New EMI Calculator'!$G$10),'New EMI Calculator'!$G$10-E254+1))))))</f>
        <v>0</v>
      </c>
      <c r="H254" s="1">
        <f t="shared" si="26"/>
        <v>0</v>
      </c>
      <c r="I254" s="1">
        <f>IF(E254="",0,IF(M253&lt;I253,M253,IF(E254="",NA(),IF(H254=1,I253*(1+'New EMI Calculator'!$G$11),IF(OR(E254='New EMI Calculator'!$G$10),EMI*(1+'New EMI Calculator'!$G$11),I253)))))</f>
        <v>0</v>
      </c>
      <c r="J254" s="1">
        <f t="shared" si="27"/>
        <v>0</v>
      </c>
      <c r="K254" s="1" t="str">
        <f t="shared" si="21"/>
        <v/>
      </c>
      <c r="L254" s="1" t="str">
        <f t="shared" si="22"/>
        <v/>
      </c>
      <c r="M254" s="1" t="str">
        <f t="shared" si="23"/>
        <v/>
      </c>
      <c r="N254" s="28"/>
    </row>
    <row r="255" spans="4:14" ht="15.75">
      <c r="D255" s="28"/>
      <c r="E255" s="35" t="str">
        <f t="shared" si="24"/>
        <v/>
      </c>
      <c r="F255" s="1">
        <f t="shared" si="25"/>
        <v>0</v>
      </c>
      <c r="G255" s="1">
        <f>IF(E255="",0,IF(E255&lt;'New EMI Calculator'!$G$10,0,IF(E255&gt;'New EMI Calculator'!$G$10,E255-'New EMI Calculator'!$G$10+1,IF(M254&lt;EMI,0,IF(E255="",NA(),IF(OR(E255='New EMI Calculator'!$G$10),'New EMI Calculator'!$G$10-E255+1))))))</f>
        <v>0</v>
      </c>
      <c r="H255" s="1">
        <f t="shared" si="26"/>
        <v>0</v>
      </c>
      <c r="I255" s="1">
        <f>IF(E255="",0,IF(M254&lt;I254,M254,IF(E255="",NA(),IF(H255=1,I254*(1+'New EMI Calculator'!$G$11),IF(OR(E255='New EMI Calculator'!$G$10),EMI*(1+'New EMI Calculator'!$G$11),I254)))))</f>
        <v>0</v>
      </c>
      <c r="J255" s="1">
        <f t="shared" si="27"/>
        <v>0</v>
      </c>
      <c r="K255" s="1" t="str">
        <f t="shared" si="21"/>
        <v/>
      </c>
      <c r="L255" s="1" t="str">
        <f t="shared" si="22"/>
        <v/>
      </c>
      <c r="M255" s="1" t="str">
        <f t="shared" si="23"/>
        <v/>
      </c>
      <c r="N255" s="28"/>
    </row>
    <row r="256" spans="4:14" ht="15.75">
      <c r="D256" s="28"/>
      <c r="E256" s="35" t="str">
        <f t="shared" si="24"/>
        <v/>
      </c>
      <c r="F256" s="1">
        <f t="shared" si="25"/>
        <v>0</v>
      </c>
      <c r="G256" s="1">
        <f>IF(E256="",0,IF(E256&lt;'New EMI Calculator'!$G$10,0,IF(E256&gt;'New EMI Calculator'!$G$10,E256-'New EMI Calculator'!$G$10+1,IF(M255&lt;EMI,0,IF(E256="",NA(),IF(OR(E256='New EMI Calculator'!$G$10),'New EMI Calculator'!$G$10-E256+1))))))</f>
        <v>0</v>
      </c>
      <c r="H256" s="1">
        <f t="shared" si="26"/>
        <v>0</v>
      </c>
      <c r="I256" s="1">
        <f>IF(E256="",0,IF(M255&lt;I255,M255,IF(E256="",NA(),IF(H256=1,I255*(1+'New EMI Calculator'!$G$11),IF(OR(E256='New EMI Calculator'!$G$10),EMI*(1+'New EMI Calculator'!$G$11),I255)))))</f>
        <v>0</v>
      </c>
      <c r="J256" s="1">
        <f t="shared" si="27"/>
        <v>0</v>
      </c>
      <c r="K256" s="1" t="str">
        <f t="shared" si="21"/>
        <v/>
      </c>
      <c r="L256" s="1" t="str">
        <f t="shared" si="22"/>
        <v/>
      </c>
      <c r="M256" s="1" t="str">
        <f t="shared" si="23"/>
        <v/>
      </c>
      <c r="N256" s="28"/>
    </row>
    <row r="257" spans="4:14" ht="15.75">
      <c r="D257" s="28"/>
      <c r="E257" s="35" t="str">
        <f t="shared" si="24"/>
        <v/>
      </c>
      <c r="F257" s="1">
        <f t="shared" si="25"/>
        <v>0</v>
      </c>
      <c r="G257" s="1">
        <f>IF(E257="",0,IF(E257&lt;'New EMI Calculator'!$G$10,0,IF(E257&gt;'New EMI Calculator'!$G$10,E257-'New EMI Calculator'!$G$10+1,IF(M256&lt;EMI,0,IF(E257="",NA(),IF(OR(E257='New EMI Calculator'!$G$10),'New EMI Calculator'!$G$10-E257+1))))))</f>
        <v>0</v>
      </c>
      <c r="H257" s="1">
        <f t="shared" si="26"/>
        <v>0</v>
      </c>
      <c r="I257" s="1">
        <f>IF(E257="",0,IF(M256&lt;I256,M256,IF(E257="",NA(),IF(H257=1,I256*(1+'New EMI Calculator'!$G$11),IF(OR(E257='New EMI Calculator'!$G$10),EMI*(1+'New EMI Calculator'!$G$11),I256)))))</f>
        <v>0</v>
      </c>
      <c r="J257" s="1">
        <f t="shared" si="27"/>
        <v>0</v>
      </c>
      <c r="K257" s="1" t="str">
        <f t="shared" si="21"/>
        <v/>
      </c>
      <c r="L257" s="1" t="str">
        <f t="shared" si="22"/>
        <v/>
      </c>
      <c r="M257" s="1" t="str">
        <f t="shared" si="23"/>
        <v/>
      </c>
      <c r="N257" s="28"/>
    </row>
    <row r="258" spans="4:14" ht="15.75">
      <c r="D258" s="28"/>
      <c r="E258" s="35" t="str">
        <f t="shared" si="24"/>
        <v/>
      </c>
      <c r="F258" s="1">
        <f t="shared" si="25"/>
        <v>0</v>
      </c>
      <c r="G258" s="1">
        <f>IF(E258="",0,IF(E258&lt;'New EMI Calculator'!$G$10,0,IF(E258&gt;'New EMI Calculator'!$G$10,E258-'New EMI Calculator'!$G$10+1,IF(M257&lt;EMI,0,IF(E258="",NA(),IF(OR(E258='New EMI Calculator'!$G$10),'New EMI Calculator'!$G$10-E258+1))))))</f>
        <v>0</v>
      </c>
      <c r="H258" s="1">
        <f t="shared" si="26"/>
        <v>0</v>
      </c>
      <c r="I258" s="1">
        <f>IF(E258="",0,IF(M257&lt;I257,M257,IF(E258="",NA(),IF(H258=1,I257*(1+'New EMI Calculator'!$G$11),IF(OR(E258='New EMI Calculator'!$G$10),EMI*(1+'New EMI Calculator'!$G$11),I257)))))</f>
        <v>0</v>
      </c>
      <c r="J258" s="1">
        <f t="shared" si="27"/>
        <v>0</v>
      </c>
      <c r="K258" s="1" t="str">
        <f t="shared" si="21"/>
        <v/>
      </c>
      <c r="L258" s="1" t="str">
        <f t="shared" si="22"/>
        <v/>
      </c>
      <c r="M258" s="1" t="str">
        <f t="shared" si="23"/>
        <v/>
      </c>
      <c r="N258" s="28"/>
    </row>
    <row r="259" spans="4:14" ht="15.75">
      <c r="D259" s="28"/>
      <c r="E259" s="35" t="str">
        <f t="shared" si="24"/>
        <v/>
      </c>
      <c r="F259" s="1">
        <f t="shared" si="25"/>
        <v>0</v>
      </c>
      <c r="G259" s="1">
        <f>IF(E259="",0,IF(E259&lt;'New EMI Calculator'!$G$10,0,IF(E259&gt;'New EMI Calculator'!$G$10,E259-'New EMI Calculator'!$G$10+1,IF(M258&lt;EMI,0,IF(E259="",NA(),IF(OR(E259='New EMI Calculator'!$G$10),'New EMI Calculator'!$G$10-E259+1))))))</f>
        <v>0</v>
      </c>
      <c r="H259" s="1">
        <f t="shared" si="26"/>
        <v>0</v>
      </c>
      <c r="I259" s="1">
        <f>IF(E259="",0,IF(M258&lt;I258,M258,IF(E259="",NA(),IF(H259=1,I258*(1+'New EMI Calculator'!$G$11),IF(OR(E259='New EMI Calculator'!$G$10),EMI*(1+'New EMI Calculator'!$G$11),I258)))))</f>
        <v>0</v>
      </c>
      <c r="J259" s="1">
        <f t="shared" si="27"/>
        <v>0</v>
      </c>
      <c r="K259" s="1" t="str">
        <f t="shared" si="21"/>
        <v/>
      </c>
      <c r="L259" s="1" t="str">
        <f t="shared" si="22"/>
        <v/>
      </c>
      <c r="M259" s="1" t="str">
        <f t="shared" si="23"/>
        <v/>
      </c>
      <c r="N259" s="28"/>
    </row>
    <row r="260" spans="4:14" ht="15.75">
      <c r="D260" s="28"/>
      <c r="E260" s="35" t="str">
        <f t="shared" si="24"/>
        <v/>
      </c>
      <c r="F260" s="1">
        <f t="shared" si="25"/>
        <v>0</v>
      </c>
      <c r="G260" s="1">
        <f>IF(E260="",0,IF(E260&lt;'New EMI Calculator'!$G$10,0,IF(E260&gt;'New EMI Calculator'!$G$10,E260-'New EMI Calculator'!$G$10+1,IF(M259&lt;EMI,0,IF(E260="",NA(),IF(OR(E260='New EMI Calculator'!$G$10),'New EMI Calculator'!$G$10-E260+1))))))</f>
        <v>0</v>
      </c>
      <c r="H260" s="1">
        <f t="shared" si="26"/>
        <v>0</v>
      </c>
      <c r="I260" s="1">
        <f>IF(E260="",0,IF(M259&lt;I259,M259,IF(E260="",NA(),IF(H260=1,I259*(1+'New EMI Calculator'!$G$11),IF(OR(E260='New EMI Calculator'!$G$10),EMI*(1+'New EMI Calculator'!$G$11),I259)))))</f>
        <v>0</v>
      </c>
      <c r="J260" s="1">
        <f t="shared" si="27"/>
        <v>0</v>
      </c>
      <c r="K260" s="1" t="str">
        <f t="shared" ref="K260:K323" si="28">IF(E260="","",IF(M259&lt;0,0,M259)*Rate/12)</f>
        <v/>
      </c>
      <c r="L260" s="1" t="str">
        <f t="shared" ref="L260:L323" si="29">IF(E260="","",F260+J260-K260)</f>
        <v/>
      </c>
      <c r="M260" s="1" t="str">
        <f t="shared" ref="M260:M323" si="30">IF(AND(F260&lt;&gt;0,F260&lt;EMI),0,IF(E260="","",IF(M259&lt;=0,0,M259-L260)))</f>
        <v/>
      </c>
      <c r="N260" s="28"/>
    </row>
    <row r="261" spans="4:14" ht="15.75">
      <c r="D261" s="28"/>
      <c r="E261" s="35" t="str">
        <f t="shared" ref="E261:E324" si="31">IF(E260="","",IF(M260=0,"",IF(M260&gt;0,E260+1,IF(E260&lt;Term*12,E260+1,""))))</f>
        <v/>
      </c>
      <c r="F261" s="1">
        <f t="shared" ref="F261:F324" si="32">IF(E261="",0,IF(M260&lt;EMI,M260,IF(E261="",NA(),EMI)))</f>
        <v>0</v>
      </c>
      <c r="G261" s="1">
        <f>IF(E261="",0,IF(E261&lt;'New EMI Calculator'!$G$10,0,IF(E261&gt;'New EMI Calculator'!$G$10,E261-'New EMI Calculator'!$G$10+1,IF(M260&lt;EMI,0,IF(E261="",NA(),IF(OR(E261='New EMI Calculator'!$G$10),'New EMI Calculator'!$G$10-E261+1))))))</f>
        <v>0</v>
      </c>
      <c r="H261" s="1">
        <f t="shared" ref="H261:H324" si="33">MOD(G261,12)</f>
        <v>0</v>
      </c>
      <c r="I261" s="1">
        <f>IF(E261="",0,IF(M260&lt;I260,M260,IF(E261="",NA(),IF(H261=1,I260*(1+'New EMI Calculator'!$G$11),IF(OR(E261='New EMI Calculator'!$G$10),EMI*(1+'New EMI Calculator'!$G$11),I260)))))</f>
        <v>0</v>
      </c>
      <c r="J261" s="1">
        <f t="shared" ref="J261:J324" si="34">IF(E261="",0,I261-F261)</f>
        <v>0</v>
      </c>
      <c r="K261" s="1" t="str">
        <f t="shared" si="28"/>
        <v/>
      </c>
      <c r="L261" s="1" t="str">
        <f t="shared" si="29"/>
        <v/>
      </c>
      <c r="M261" s="1" t="str">
        <f t="shared" si="30"/>
        <v/>
      </c>
      <c r="N261" s="28"/>
    </row>
    <row r="262" spans="4:14" ht="15.75">
      <c r="D262" s="28"/>
      <c r="E262" s="35" t="str">
        <f t="shared" si="31"/>
        <v/>
      </c>
      <c r="F262" s="1">
        <f t="shared" si="32"/>
        <v>0</v>
      </c>
      <c r="G262" s="1">
        <f>IF(E262="",0,IF(E262&lt;'New EMI Calculator'!$G$10,0,IF(E262&gt;'New EMI Calculator'!$G$10,E262-'New EMI Calculator'!$G$10+1,IF(M261&lt;EMI,0,IF(E262="",NA(),IF(OR(E262='New EMI Calculator'!$G$10),'New EMI Calculator'!$G$10-E262+1))))))</f>
        <v>0</v>
      </c>
      <c r="H262" s="1">
        <f t="shared" si="33"/>
        <v>0</v>
      </c>
      <c r="I262" s="1">
        <f>IF(E262="",0,IF(M261&lt;I261,M261,IF(E262="",NA(),IF(H262=1,I261*(1+'New EMI Calculator'!$G$11),IF(OR(E262='New EMI Calculator'!$G$10),EMI*(1+'New EMI Calculator'!$G$11),I261)))))</f>
        <v>0</v>
      </c>
      <c r="J262" s="1">
        <f t="shared" si="34"/>
        <v>0</v>
      </c>
      <c r="K262" s="1" t="str">
        <f t="shared" si="28"/>
        <v/>
      </c>
      <c r="L262" s="1" t="str">
        <f t="shared" si="29"/>
        <v/>
      </c>
      <c r="M262" s="1" t="str">
        <f t="shared" si="30"/>
        <v/>
      </c>
      <c r="N262" s="28"/>
    </row>
    <row r="263" spans="4:14" ht="15.75">
      <c r="D263" s="28"/>
      <c r="E263" s="35" t="str">
        <f t="shared" si="31"/>
        <v/>
      </c>
      <c r="F263" s="1">
        <f t="shared" si="32"/>
        <v>0</v>
      </c>
      <c r="G263" s="1">
        <f>IF(E263="",0,IF(E263&lt;'New EMI Calculator'!$G$10,0,IF(E263&gt;'New EMI Calculator'!$G$10,E263-'New EMI Calculator'!$G$10+1,IF(M262&lt;EMI,0,IF(E263="",NA(),IF(OR(E263='New EMI Calculator'!$G$10),'New EMI Calculator'!$G$10-E263+1))))))</f>
        <v>0</v>
      </c>
      <c r="H263" s="1">
        <f t="shared" si="33"/>
        <v>0</v>
      </c>
      <c r="I263" s="1">
        <f>IF(E263="",0,IF(M262&lt;I262,M262,IF(E263="",NA(),IF(H263=1,I262*(1+'New EMI Calculator'!$G$11),IF(OR(E263='New EMI Calculator'!$G$10),EMI*(1+'New EMI Calculator'!$G$11),I262)))))</f>
        <v>0</v>
      </c>
      <c r="J263" s="1">
        <f t="shared" si="34"/>
        <v>0</v>
      </c>
      <c r="K263" s="1" t="str">
        <f t="shared" si="28"/>
        <v/>
      </c>
      <c r="L263" s="1" t="str">
        <f t="shared" si="29"/>
        <v/>
      </c>
      <c r="M263" s="1" t="str">
        <f t="shared" si="30"/>
        <v/>
      </c>
      <c r="N263" s="28"/>
    </row>
    <row r="264" spans="4:14" ht="15.75">
      <c r="D264" s="28"/>
      <c r="E264" s="35" t="str">
        <f t="shared" si="31"/>
        <v/>
      </c>
      <c r="F264" s="1">
        <f t="shared" si="32"/>
        <v>0</v>
      </c>
      <c r="G264" s="1">
        <f>IF(E264="",0,IF(E264&lt;'New EMI Calculator'!$G$10,0,IF(E264&gt;'New EMI Calculator'!$G$10,E264-'New EMI Calculator'!$G$10+1,IF(M263&lt;EMI,0,IF(E264="",NA(),IF(OR(E264='New EMI Calculator'!$G$10),'New EMI Calculator'!$G$10-E264+1))))))</f>
        <v>0</v>
      </c>
      <c r="H264" s="1">
        <f t="shared" si="33"/>
        <v>0</v>
      </c>
      <c r="I264" s="1">
        <f>IF(E264="",0,IF(M263&lt;I263,M263,IF(E264="",NA(),IF(H264=1,I263*(1+'New EMI Calculator'!$G$11),IF(OR(E264='New EMI Calculator'!$G$10),EMI*(1+'New EMI Calculator'!$G$11),I263)))))</f>
        <v>0</v>
      </c>
      <c r="J264" s="1">
        <f t="shared" si="34"/>
        <v>0</v>
      </c>
      <c r="K264" s="1" t="str">
        <f t="shared" si="28"/>
        <v/>
      </c>
      <c r="L264" s="1" t="str">
        <f t="shared" si="29"/>
        <v/>
      </c>
      <c r="M264" s="1" t="str">
        <f t="shared" si="30"/>
        <v/>
      </c>
      <c r="N264" s="28"/>
    </row>
    <row r="265" spans="4:14" ht="15.75">
      <c r="D265" s="28"/>
      <c r="E265" s="35" t="str">
        <f t="shared" si="31"/>
        <v/>
      </c>
      <c r="F265" s="1">
        <f t="shared" si="32"/>
        <v>0</v>
      </c>
      <c r="G265" s="1">
        <f>IF(E265="",0,IF(E265&lt;'New EMI Calculator'!$G$10,0,IF(E265&gt;'New EMI Calculator'!$G$10,E265-'New EMI Calculator'!$G$10+1,IF(M264&lt;EMI,0,IF(E265="",NA(),IF(OR(E265='New EMI Calculator'!$G$10),'New EMI Calculator'!$G$10-E265+1))))))</f>
        <v>0</v>
      </c>
      <c r="H265" s="1">
        <f t="shared" si="33"/>
        <v>0</v>
      </c>
      <c r="I265" s="1">
        <f>IF(E265="",0,IF(M264&lt;I264,M264,IF(E265="",NA(),IF(H265=1,I264*(1+'New EMI Calculator'!$G$11),IF(OR(E265='New EMI Calculator'!$G$10),EMI*(1+'New EMI Calculator'!$G$11),I264)))))</f>
        <v>0</v>
      </c>
      <c r="J265" s="1">
        <f t="shared" si="34"/>
        <v>0</v>
      </c>
      <c r="K265" s="1" t="str">
        <f t="shared" si="28"/>
        <v/>
      </c>
      <c r="L265" s="1" t="str">
        <f t="shared" si="29"/>
        <v/>
      </c>
      <c r="M265" s="1" t="str">
        <f t="shared" si="30"/>
        <v/>
      </c>
      <c r="N265" s="28"/>
    </row>
    <row r="266" spans="4:14" ht="15.75">
      <c r="D266" s="28"/>
      <c r="E266" s="35" t="str">
        <f t="shared" si="31"/>
        <v/>
      </c>
      <c r="F266" s="1">
        <f t="shared" si="32"/>
        <v>0</v>
      </c>
      <c r="G266" s="1">
        <f>IF(E266="",0,IF(E266&lt;'New EMI Calculator'!$G$10,0,IF(E266&gt;'New EMI Calculator'!$G$10,E266-'New EMI Calculator'!$G$10+1,IF(M265&lt;EMI,0,IF(E266="",NA(),IF(OR(E266='New EMI Calculator'!$G$10),'New EMI Calculator'!$G$10-E266+1))))))</f>
        <v>0</v>
      </c>
      <c r="H266" s="1">
        <f t="shared" si="33"/>
        <v>0</v>
      </c>
      <c r="I266" s="1">
        <f>IF(E266="",0,IF(M265&lt;I265,M265,IF(E266="",NA(),IF(H266=1,I265*(1+'New EMI Calculator'!$G$11),IF(OR(E266='New EMI Calculator'!$G$10),EMI*(1+'New EMI Calculator'!$G$11),I265)))))</f>
        <v>0</v>
      </c>
      <c r="J266" s="1">
        <f t="shared" si="34"/>
        <v>0</v>
      </c>
      <c r="K266" s="1" t="str">
        <f t="shared" si="28"/>
        <v/>
      </c>
      <c r="L266" s="1" t="str">
        <f t="shared" si="29"/>
        <v/>
      </c>
      <c r="M266" s="1" t="str">
        <f t="shared" si="30"/>
        <v/>
      </c>
      <c r="N266" s="28"/>
    </row>
    <row r="267" spans="4:14" ht="15.75">
      <c r="D267" s="28"/>
      <c r="E267" s="35" t="str">
        <f t="shared" si="31"/>
        <v/>
      </c>
      <c r="F267" s="1">
        <f t="shared" si="32"/>
        <v>0</v>
      </c>
      <c r="G267" s="1">
        <f>IF(E267="",0,IF(E267&lt;'New EMI Calculator'!$G$10,0,IF(E267&gt;'New EMI Calculator'!$G$10,E267-'New EMI Calculator'!$G$10+1,IF(M266&lt;EMI,0,IF(E267="",NA(),IF(OR(E267='New EMI Calculator'!$G$10),'New EMI Calculator'!$G$10-E267+1))))))</f>
        <v>0</v>
      </c>
      <c r="H267" s="1">
        <f t="shared" si="33"/>
        <v>0</v>
      </c>
      <c r="I267" s="1">
        <f>IF(E267="",0,IF(M266&lt;I266,M266,IF(E267="",NA(),IF(H267=1,I266*(1+'New EMI Calculator'!$G$11),IF(OR(E267='New EMI Calculator'!$G$10),EMI*(1+'New EMI Calculator'!$G$11),I266)))))</f>
        <v>0</v>
      </c>
      <c r="J267" s="1">
        <f t="shared" si="34"/>
        <v>0</v>
      </c>
      <c r="K267" s="1" t="str">
        <f t="shared" si="28"/>
        <v/>
      </c>
      <c r="L267" s="1" t="str">
        <f t="shared" si="29"/>
        <v/>
      </c>
      <c r="M267" s="1" t="str">
        <f t="shared" si="30"/>
        <v/>
      </c>
      <c r="N267" s="28"/>
    </row>
    <row r="268" spans="4:14" ht="15.75">
      <c r="D268" s="28"/>
      <c r="E268" s="35" t="str">
        <f t="shared" si="31"/>
        <v/>
      </c>
      <c r="F268" s="1">
        <f t="shared" si="32"/>
        <v>0</v>
      </c>
      <c r="G268" s="1">
        <f>IF(E268="",0,IF(E268&lt;'New EMI Calculator'!$G$10,0,IF(E268&gt;'New EMI Calculator'!$G$10,E268-'New EMI Calculator'!$G$10+1,IF(M267&lt;EMI,0,IF(E268="",NA(),IF(OR(E268='New EMI Calculator'!$G$10),'New EMI Calculator'!$G$10-E268+1))))))</f>
        <v>0</v>
      </c>
      <c r="H268" s="1">
        <f t="shared" si="33"/>
        <v>0</v>
      </c>
      <c r="I268" s="1">
        <f>IF(E268="",0,IF(M267&lt;I267,M267,IF(E268="",NA(),IF(H268=1,I267*(1+'New EMI Calculator'!$G$11),IF(OR(E268='New EMI Calculator'!$G$10),EMI*(1+'New EMI Calculator'!$G$11),I267)))))</f>
        <v>0</v>
      </c>
      <c r="J268" s="1">
        <f t="shared" si="34"/>
        <v>0</v>
      </c>
      <c r="K268" s="1" t="str">
        <f t="shared" si="28"/>
        <v/>
      </c>
      <c r="L268" s="1" t="str">
        <f t="shared" si="29"/>
        <v/>
      </c>
      <c r="M268" s="1" t="str">
        <f t="shared" si="30"/>
        <v/>
      </c>
      <c r="N268" s="28"/>
    </row>
    <row r="269" spans="4:14" ht="15.75">
      <c r="D269" s="28"/>
      <c r="E269" s="35" t="str">
        <f t="shared" si="31"/>
        <v/>
      </c>
      <c r="F269" s="1">
        <f t="shared" si="32"/>
        <v>0</v>
      </c>
      <c r="G269" s="1">
        <f>IF(E269="",0,IF(E269&lt;'New EMI Calculator'!$G$10,0,IF(E269&gt;'New EMI Calculator'!$G$10,E269-'New EMI Calculator'!$G$10+1,IF(M268&lt;EMI,0,IF(E269="",NA(),IF(OR(E269='New EMI Calculator'!$G$10),'New EMI Calculator'!$G$10-E269+1))))))</f>
        <v>0</v>
      </c>
      <c r="H269" s="1">
        <f t="shared" si="33"/>
        <v>0</v>
      </c>
      <c r="I269" s="1">
        <f>IF(E269="",0,IF(M268&lt;I268,M268,IF(E269="",NA(),IF(H269=1,I268*(1+'New EMI Calculator'!$G$11),IF(OR(E269='New EMI Calculator'!$G$10),EMI*(1+'New EMI Calculator'!$G$11),I268)))))</f>
        <v>0</v>
      </c>
      <c r="J269" s="1">
        <f t="shared" si="34"/>
        <v>0</v>
      </c>
      <c r="K269" s="1" t="str">
        <f t="shared" si="28"/>
        <v/>
      </c>
      <c r="L269" s="1" t="str">
        <f t="shared" si="29"/>
        <v/>
      </c>
      <c r="M269" s="1" t="str">
        <f t="shared" si="30"/>
        <v/>
      </c>
      <c r="N269" s="28"/>
    </row>
    <row r="270" spans="4:14" ht="15.75">
      <c r="D270" s="28"/>
      <c r="E270" s="35" t="str">
        <f t="shared" si="31"/>
        <v/>
      </c>
      <c r="F270" s="1">
        <f t="shared" si="32"/>
        <v>0</v>
      </c>
      <c r="G270" s="1">
        <f>IF(E270="",0,IF(E270&lt;'New EMI Calculator'!$G$10,0,IF(E270&gt;'New EMI Calculator'!$G$10,E270-'New EMI Calculator'!$G$10+1,IF(M269&lt;EMI,0,IF(E270="",NA(),IF(OR(E270='New EMI Calculator'!$G$10),'New EMI Calculator'!$G$10-E270+1))))))</f>
        <v>0</v>
      </c>
      <c r="H270" s="1">
        <f t="shared" si="33"/>
        <v>0</v>
      </c>
      <c r="I270" s="1">
        <f>IF(E270="",0,IF(M269&lt;I269,M269,IF(E270="",NA(),IF(H270=1,I269*(1+'New EMI Calculator'!$G$11),IF(OR(E270='New EMI Calculator'!$G$10),EMI*(1+'New EMI Calculator'!$G$11),I269)))))</f>
        <v>0</v>
      </c>
      <c r="J270" s="1">
        <f t="shared" si="34"/>
        <v>0</v>
      </c>
      <c r="K270" s="1" t="str">
        <f t="shared" si="28"/>
        <v/>
      </c>
      <c r="L270" s="1" t="str">
        <f t="shared" si="29"/>
        <v/>
      </c>
      <c r="M270" s="1" t="str">
        <f t="shared" si="30"/>
        <v/>
      </c>
      <c r="N270" s="28"/>
    </row>
    <row r="271" spans="4:14" ht="15.75">
      <c r="D271" s="28"/>
      <c r="E271" s="35" t="str">
        <f t="shared" si="31"/>
        <v/>
      </c>
      <c r="F271" s="1">
        <f t="shared" si="32"/>
        <v>0</v>
      </c>
      <c r="G271" s="1">
        <f>IF(E271="",0,IF(E271&lt;'New EMI Calculator'!$G$10,0,IF(E271&gt;'New EMI Calculator'!$G$10,E271-'New EMI Calculator'!$G$10+1,IF(M270&lt;EMI,0,IF(E271="",NA(),IF(OR(E271='New EMI Calculator'!$G$10),'New EMI Calculator'!$G$10-E271+1))))))</f>
        <v>0</v>
      </c>
      <c r="H271" s="1">
        <f t="shared" si="33"/>
        <v>0</v>
      </c>
      <c r="I271" s="1">
        <f>IF(E271="",0,IF(M270&lt;I270,M270,IF(E271="",NA(),IF(H271=1,I270*(1+'New EMI Calculator'!$G$11),IF(OR(E271='New EMI Calculator'!$G$10),EMI*(1+'New EMI Calculator'!$G$11),I270)))))</f>
        <v>0</v>
      </c>
      <c r="J271" s="1">
        <f t="shared" si="34"/>
        <v>0</v>
      </c>
      <c r="K271" s="1" t="str">
        <f t="shared" si="28"/>
        <v/>
      </c>
      <c r="L271" s="1" t="str">
        <f t="shared" si="29"/>
        <v/>
      </c>
      <c r="M271" s="1" t="str">
        <f t="shared" si="30"/>
        <v/>
      </c>
      <c r="N271" s="28"/>
    </row>
    <row r="272" spans="4:14" ht="15.75">
      <c r="D272" s="28"/>
      <c r="E272" s="35" t="str">
        <f t="shared" si="31"/>
        <v/>
      </c>
      <c r="F272" s="1">
        <f t="shared" si="32"/>
        <v>0</v>
      </c>
      <c r="G272" s="1">
        <f>IF(E272="",0,IF(E272&lt;'New EMI Calculator'!$G$10,0,IF(E272&gt;'New EMI Calculator'!$G$10,E272-'New EMI Calculator'!$G$10+1,IF(M271&lt;EMI,0,IF(E272="",NA(),IF(OR(E272='New EMI Calculator'!$G$10),'New EMI Calculator'!$G$10-E272+1))))))</f>
        <v>0</v>
      </c>
      <c r="H272" s="1">
        <f t="shared" si="33"/>
        <v>0</v>
      </c>
      <c r="I272" s="1">
        <f>IF(E272="",0,IF(M271&lt;I271,M271,IF(E272="",NA(),IF(H272=1,I271*(1+'New EMI Calculator'!$G$11),IF(OR(E272='New EMI Calculator'!$G$10),EMI*(1+'New EMI Calculator'!$G$11),I271)))))</f>
        <v>0</v>
      </c>
      <c r="J272" s="1">
        <f t="shared" si="34"/>
        <v>0</v>
      </c>
      <c r="K272" s="1" t="str">
        <f t="shared" si="28"/>
        <v/>
      </c>
      <c r="L272" s="1" t="str">
        <f t="shared" si="29"/>
        <v/>
      </c>
      <c r="M272" s="1" t="str">
        <f t="shared" si="30"/>
        <v/>
      </c>
      <c r="N272" s="28"/>
    </row>
    <row r="273" spans="4:14" ht="15.75">
      <c r="D273" s="28"/>
      <c r="E273" s="35" t="str">
        <f t="shared" si="31"/>
        <v/>
      </c>
      <c r="F273" s="1">
        <f t="shared" si="32"/>
        <v>0</v>
      </c>
      <c r="G273" s="1">
        <f>IF(E273="",0,IF(E273&lt;'New EMI Calculator'!$G$10,0,IF(E273&gt;'New EMI Calculator'!$G$10,E273-'New EMI Calculator'!$G$10+1,IF(M272&lt;EMI,0,IF(E273="",NA(),IF(OR(E273='New EMI Calculator'!$G$10),'New EMI Calculator'!$G$10-E273+1))))))</f>
        <v>0</v>
      </c>
      <c r="H273" s="1">
        <f t="shared" si="33"/>
        <v>0</v>
      </c>
      <c r="I273" s="1">
        <f>IF(E273="",0,IF(M272&lt;I272,M272,IF(E273="",NA(),IF(H273=1,I272*(1+'New EMI Calculator'!$G$11),IF(OR(E273='New EMI Calculator'!$G$10),EMI*(1+'New EMI Calculator'!$G$11),I272)))))</f>
        <v>0</v>
      </c>
      <c r="J273" s="1">
        <f t="shared" si="34"/>
        <v>0</v>
      </c>
      <c r="K273" s="1" t="str">
        <f t="shared" si="28"/>
        <v/>
      </c>
      <c r="L273" s="1" t="str">
        <f t="shared" si="29"/>
        <v/>
      </c>
      <c r="M273" s="1" t="str">
        <f t="shared" si="30"/>
        <v/>
      </c>
      <c r="N273" s="28"/>
    </row>
    <row r="274" spans="4:14" ht="15.75">
      <c r="D274" s="28"/>
      <c r="E274" s="35" t="str">
        <f t="shared" si="31"/>
        <v/>
      </c>
      <c r="F274" s="1">
        <f t="shared" si="32"/>
        <v>0</v>
      </c>
      <c r="G274" s="1">
        <f>IF(E274="",0,IF(E274&lt;'New EMI Calculator'!$G$10,0,IF(E274&gt;'New EMI Calculator'!$G$10,E274-'New EMI Calculator'!$G$10+1,IF(M273&lt;EMI,0,IF(E274="",NA(),IF(OR(E274='New EMI Calculator'!$G$10),'New EMI Calculator'!$G$10-E274+1))))))</f>
        <v>0</v>
      </c>
      <c r="H274" s="1">
        <f t="shared" si="33"/>
        <v>0</v>
      </c>
      <c r="I274" s="1">
        <f>IF(E274="",0,IF(M273&lt;I273,M273,IF(E274="",NA(),IF(H274=1,I273*(1+'New EMI Calculator'!$G$11),IF(OR(E274='New EMI Calculator'!$G$10),EMI*(1+'New EMI Calculator'!$G$11),I273)))))</f>
        <v>0</v>
      </c>
      <c r="J274" s="1">
        <f t="shared" si="34"/>
        <v>0</v>
      </c>
      <c r="K274" s="1" t="str">
        <f t="shared" si="28"/>
        <v/>
      </c>
      <c r="L274" s="1" t="str">
        <f t="shared" si="29"/>
        <v/>
      </c>
      <c r="M274" s="1" t="str">
        <f t="shared" si="30"/>
        <v/>
      </c>
      <c r="N274" s="28"/>
    </row>
    <row r="275" spans="4:14" ht="15.75">
      <c r="D275" s="28"/>
      <c r="E275" s="35" t="str">
        <f t="shared" si="31"/>
        <v/>
      </c>
      <c r="F275" s="1">
        <f t="shared" si="32"/>
        <v>0</v>
      </c>
      <c r="G275" s="1">
        <f>IF(E275="",0,IF(E275&lt;'New EMI Calculator'!$G$10,0,IF(E275&gt;'New EMI Calculator'!$G$10,E275-'New EMI Calculator'!$G$10+1,IF(M274&lt;EMI,0,IF(E275="",NA(),IF(OR(E275='New EMI Calculator'!$G$10),'New EMI Calculator'!$G$10-E275+1))))))</f>
        <v>0</v>
      </c>
      <c r="H275" s="1">
        <f t="shared" si="33"/>
        <v>0</v>
      </c>
      <c r="I275" s="1">
        <f>IF(E275="",0,IF(M274&lt;I274,M274,IF(E275="",NA(),IF(H275=1,I274*(1+'New EMI Calculator'!$G$11),IF(OR(E275='New EMI Calculator'!$G$10),EMI*(1+'New EMI Calculator'!$G$11),I274)))))</f>
        <v>0</v>
      </c>
      <c r="J275" s="1">
        <f t="shared" si="34"/>
        <v>0</v>
      </c>
      <c r="K275" s="1" t="str">
        <f t="shared" si="28"/>
        <v/>
      </c>
      <c r="L275" s="1" t="str">
        <f t="shared" si="29"/>
        <v/>
      </c>
      <c r="M275" s="1" t="str">
        <f t="shared" si="30"/>
        <v/>
      </c>
      <c r="N275" s="28"/>
    </row>
    <row r="276" spans="4:14" ht="15.75">
      <c r="D276" s="28"/>
      <c r="E276" s="35" t="str">
        <f t="shared" si="31"/>
        <v/>
      </c>
      <c r="F276" s="1">
        <f t="shared" si="32"/>
        <v>0</v>
      </c>
      <c r="G276" s="1">
        <f>IF(E276="",0,IF(E276&lt;'New EMI Calculator'!$G$10,0,IF(E276&gt;'New EMI Calculator'!$G$10,E276-'New EMI Calculator'!$G$10+1,IF(M275&lt;EMI,0,IF(E276="",NA(),IF(OR(E276='New EMI Calculator'!$G$10),'New EMI Calculator'!$G$10-E276+1))))))</f>
        <v>0</v>
      </c>
      <c r="H276" s="1">
        <f t="shared" si="33"/>
        <v>0</v>
      </c>
      <c r="I276" s="1">
        <f>IF(E276="",0,IF(M275&lt;I275,M275,IF(E276="",NA(),IF(H276=1,I275*(1+'New EMI Calculator'!$G$11),IF(OR(E276='New EMI Calculator'!$G$10),EMI*(1+'New EMI Calculator'!$G$11),I275)))))</f>
        <v>0</v>
      </c>
      <c r="J276" s="1">
        <f t="shared" si="34"/>
        <v>0</v>
      </c>
      <c r="K276" s="1" t="str">
        <f t="shared" si="28"/>
        <v/>
      </c>
      <c r="L276" s="1" t="str">
        <f t="shared" si="29"/>
        <v/>
      </c>
      <c r="M276" s="1" t="str">
        <f t="shared" si="30"/>
        <v/>
      </c>
      <c r="N276" s="28"/>
    </row>
    <row r="277" spans="4:14" ht="15.75">
      <c r="D277" s="28"/>
      <c r="E277" s="35" t="str">
        <f t="shared" si="31"/>
        <v/>
      </c>
      <c r="F277" s="1">
        <f t="shared" si="32"/>
        <v>0</v>
      </c>
      <c r="G277" s="1">
        <f>IF(E277="",0,IF(E277&lt;'New EMI Calculator'!$G$10,0,IF(E277&gt;'New EMI Calculator'!$G$10,E277-'New EMI Calculator'!$G$10+1,IF(M276&lt;EMI,0,IF(E277="",NA(),IF(OR(E277='New EMI Calculator'!$G$10),'New EMI Calculator'!$G$10-E277+1))))))</f>
        <v>0</v>
      </c>
      <c r="H277" s="1">
        <f t="shared" si="33"/>
        <v>0</v>
      </c>
      <c r="I277" s="1">
        <f>IF(E277="",0,IF(M276&lt;I276,M276,IF(E277="",NA(),IF(H277=1,I276*(1+'New EMI Calculator'!$G$11),IF(OR(E277='New EMI Calculator'!$G$10),EMI*(1+'New EMI Calculator'!$G$11),I276)))))</f>
        <v>0</v>
      </c>
      <c r="J277" s="1">
        <f t="shared" si="34"/>
        <v>0</v>
      </c>
      <c r="K277" s="1" t="str">
        <f t="shared" si="28"/>
        <v/>
      </c>
      <c r="L277" s="1" t="str">
        <f t="shared" si="29"/>
        <v/>
      </c>
      <c r="M277" s="1" t="str">
        <f t="shared" si="30"/>
        <v/>
      </c>
      <c r="N277" s="28"/>
    </row>
    <row r="278" spans="4:14" ht="15.75">
      <c r="D278" s="28"/>
      <c r="E278" s="35" t="str">
        <f t="shared" si="31"/>
        <v/>
      </c>
      <c r="F278" s="1">
        <f t="shared" si="32"/>
        <v>0</v>
      </c>
      <c r="G278" s="1">
        <f>IF(E278="",0,IF(E278&lt;'New EMI Calculator'!$G$10,0,IF(E278&gt;'New EMI Calculator'!$G$10,E278-'New EMI Calculator'!$G$10+1,IF(M277&lt;EMI,0,IF(E278="",NA(),IF(OR(E278='New EMI Calculator'!$G$10),'New EMI Calculator'!$G$10-E278+1))))))</f>
        <v>0</v>
      </c>
      <c r="H278" s="1">
        <f t="shared" si="33"/>
        <v>0</v>
      </c>
      <c r="I278" s="1">
        <f>IF(E278="",0,IF(M277&lt;I277,M277,IF(E278="",NA(),IF(H278=1,I277*(1+'New EMI Calculator'!$G$11),IF(OR(E278='New EMI Calculator'!$G$10),EMI*(1+'New EMI Calculator'!$G$11),I277)))))</f>
        <v>0</v>
      </c>
      <c r="J278" s="1">
        <f t="shared" si="34"/>
        <v>0</v>
      </c>
      <c r="K278" s="1" t="str">
        <f t="shared" si="28"/>
        <v/>
      </c>
      <c r="L278" s="1" t="str">
        <f t="shared" si="29"/>
        <v/>
      </c>
      <c r="M278" s="1" t="str">
        <f t="shared" si="30"/>
        <v/>
      </c>
      <c r="N278" s="28"/>
    </row>
    <row r="279" spans="4:14" ht="15.75">
      <c r="D279" s="28"/>
      <c r="E279" s="35" t="str">
        <f t="shared" si="31"/>
        <v/>
      </c>
      <c r="F279" s="1">
        <f t="shared" si="32"/>
        <v>0</v>
      </c>
      <c r="G279" s="1">
        <f>IF(E279="",0,IF(E279&lt;'New EMI Calculator'!$G$10,0,IF(E279&gt;'New EMI Calculator'!$G$10,E279-'New EMI Calculator'!$G$10+1,IF(M278&lt;EMI,0,IF(E279="",NA(),IF(OR(E279='New EMI Calculator'!$G$10),'New EMI Calculator'!$G$10-E279+1))))))</f>
        <v>0</v>
      </c>
      <c r="H279" s="1">
        <f t="shared" si="33"/>
        <v>0</v>
      </c>
      <c r="I279" s="1">
        <f>IF(E279="",0,IF(M278&lt;I278,M278,IF(E279="",NA(),IF(H279=1,I278*(1+'New EMI Calculator'!$G$11),IF(OR(E279='New EMI Calculator'!$G$10),EMI*(1+'New EMI Calculator'!$G$11),I278)))))</f>
        <v>0</v>
      </c>
      <c r="J279" s="1">
        <f t="shared" si="34"/>
        <v>0</v>
      </c>
      <c r="K279" s="1" t="str">
        <f t="shared" si="28"/>
        <v/>
      </c>
      <c r="L279" s="1" t="str">
        <f t="shared" si="29"/>
        <v/>
      </c>
      <c r="M279" s="1" t="str">
        <f t="shared" si="30"/>
        <v/>
      </c>
      <c r="N279" s="28"/>
    </row>
    <row r="280" spans="4:14" ht="15.75">
      <c r="D280" s="28"/>
      <c r="E280" s="35" t="str">
        <f t="shared" si="31"/>
        <v/>
      </c>
      <c r="F280" s="1">
        <f t="shared" si="32"/>
        <v>0</v>
      </c>
      <c r="G280" s="1">
        <f>IF(E280="",0,IF(E280&lt;'New EMI Calculator'!$G$10,0,IF(E280&gt;'New EMI Calculator'!$G$10,E280-'New EMI Calculator'!$G$10+1,IF(M279&lt;EMI,0,IF(E280="",NA(),IF(OR(E280='New EMI Calculator'!$G$10),'New EMI Calculator'!$G$10-E280+1))))))</f>
        <v>0</v>
      </c>
      <c r="H280" s="1">
        <f t="shared" si="33"/>
        <v>0</v>
      </c>
      <c r="I280" s="1">
        <f>IF(E280="",0,IF(M279&lt;I279,M279,IF(E280="",NA(),IF(H280=1,I279*(1+'New EMI Calculator'!$G$11),IF(OR(E280='New EMI Calculator'!$G$10),EMI*(1+'New EMI Calculator'!$G$11),I279)))))</f>
        <v>0</v>
      </c>
      <c r="J280" s="1">
        <f t="shared" si="34"/>
        <v>0</v>
      </c>
      <c r="K280" s="1" t="str">
        <f t="shared" si="28"/>
        <v/>
      </c>
      <c r="L280" s="1" t="str">
        <f t="shared" si="29"/>
        <v/>
      </c>
      <c r="M280" s="1" t="str">
        <f t="shared" si="30"/>
        <v/>
      </c>
      <c r="N280" s="28"/>
    </row>
    <row r="281" spans="4:14" ht="15.75">
      <c r="D281" s="28"/>
      <c r="E281" s="35" t="str">
        <f t="shared" si="31"/>
        <v/>
      </c>
      <c r="F281" s="1">
        <f t="shared" si="32"/>
        <v>0</v>
      </c>
      <c r="G281" s="1">
        <f>IF(E281="",0,IF(E281&lt;'New EMI Calculator'!$G$10,0,IF(E281&gt;'New EMI Calculator'!$G$10,E281-'New EMI Calculator'!$G$10+1,IF(M280&lt;EMI,0,IF(E281="",NA(),IF(OR(E281='New EMI Calculator'!$G$10),'New EMI Calculator'!$G$10-E281+1))))))</f>
        <v>0</v>
      </c>
      <c r="H281" s="1">
        <f t="shared" si="33"/>
        <v>0</v>
      </c>
      <c r="I281" s="1">
        <f>IF(E281="",0,IF(M280&lt;I280,M280,IF(E281="",NA(),IF(H281=1,I280*(1+'New EMI Calculator'!$G$11),IF(OR(E281='New EMI Calculator'!$G$10),EMI*(1+'New EMI Calculator'!$G$11),I280)))))</f>
        <v>0</v>
      </c>
      <c r="J281" s="1">
        <f t="shared" si="34"/>
        <v>0</v>
      </c>
      <c r="K281" s="1" t="str">
        <f t="shared" si="28"/>
        <v/>
      </c>
      <c r="L281" s="1" t="str">
        <f t="shared" si="29"/>
        <v/>
      </c>
      <c r="M281" s="1" t="str">
        <f t="shared" si="30"/>
        <v/>
      </c>
      <c r="N281" s="28"/>
    </row>
    <row r="282" spans="4:14" ht="15.75">
      <c r="D282" s="28"/>
      <c r="E282" s="35" t="str">
        <f t="shared" si="31"/>
        <v/>
      </c>
      <c r="F282" s="1">
        <f t="shared" si="32"/>
        <v>0</v>
      </c>
      <c r="G282" s="1">
        <f>IF(E282="",0,IF(E282&lt;'New EMI Calculator'!$G$10,0,IF(E282&gt;'New EMI Calculator'!$G$10,E282-'New EMI Calculator'!$G$10+1,IF(M281&lt;EMI,0,IF(E282="",NA(),IF(OR(E282='New EMI Calculator'!$G$10),'New EMI Calculator'!$G$10-E282+1))))))</f>
        <v>0</v>
      </c>
      <c r="H282" s="1">
        <f t="shared" si="33"/>
        <v>0</v>
      </c>
      <c r="I282" s="1">
        <f>IF(E282="",0,IF(M281&lt;I281,M281,IF(E282="",NA(),IF(H282=1,I281*(1+'New EMI Calculator'!$G$11),IF(OR(E282='New EMI Calculator'!$G$10),EMI*(1+'New EMI Calculator'!$G$11),I281)))))</f>
        <v>0</v>
      </c>
      <c r="J282" s="1">
        <f t="shared" si="34"/>
        <v>0</v>
      </c>
      <c r="K282" s="1" t="str">
        <f t="shared" si="28"/>
        <v/>
      </c>
      <c r="L282" s="1" t="str">
        <f t="shared" si="29"/>
        <v/>
      </c>
      <c r="M282" s="1" t="str">
        <f t="shared" si="30"/>
        <v/>
      </c>
      <c r="N282" s="28"/>
    </row>
    <row r="283" spans="4:14" ht="15.75">
      <c r="D283" s="28"/>
      <c r="E283" s="35" t="str">
        <f t="shared" si="31"/>
        <v/>
      </c>
      <c r="F283" s="1">
        <f t="shared" si="32"/>
        <v>0</v>
      </c>
      <c r="G283" s="1">
        <f>IF(E283="",0,IF(E283&lt;'New EMI Calculator'!$G$10,0,IF(E283&gt;'New EMI Calculator'!$G$10,E283-'New EMI Calculator'!$G$10+1,IF(M282&lt;EMI,0,IF(E283="",NA(),IF(OR(E283='New EMI Calculator'!$G$10),'New EMI Calculator'!$G$10-E283+1))))))</f>
        <v>0</v>
      </c>
      <c r="H283" s="1">
        <f t="shared" si="33"/>
        <v>0</v>
      </c>
      <c r="I283" s="1">
        <f>IF(E283="",0,IF(M282&lt;I282,M282,IF(E283="",NA(),IF(H283=1,I282*(1+'New EMI Calculator'!$G$11),IF(OR(E283='New EMI Calculator'!$G$10),EMI*(1+'New EMI Calculator'!$G$11),I282)))))</f>
        <v>0</v>
      </c>
      <c r="J283" s="1">
        <f t="shared" si="34"/>
        <v>0</v>
      </c>
      <c r="K283" s="1" t="str">
        <f t="shared" si="28"/>
        <v/>
      </c>
      <c r="L283" s="1" t="str">
        <f t="shared" si="29"/>
        <v/>
      </c>
      <c r="M283" s="1" t="str">
        <f t="shared" si="30"/>
        <v/>
      </c>
      <c r="N283" s="28"/>
    </row>
    <row r="284" spans="4:14" ht="15.75">
      <c r="D284" s="28"/>
      <c r="E284" s="35" t="str">
        <f t="shared" si="31"/>
        <v/>
      </c>
      <c r="F284" s="1">
        <f t="shared" si="32"/>
        <v>0</v>
      </c>
      <c r="G284" s="1">
        <f>IF(E284="",0,IF(E284&lt;'New EMI Calculator'!$G$10,0,IF(E284&gt;'New EMI Calculator'!$G$10,E284-'New EMI Calculator'!$G$10+1,IF(M283&lt;EMI,0,IF(E284="",NA(),IF(OR(E284='New EMI Calculator'!$G$10),'New EMI Calculator'!$G$10-E284+1))))))</f>
        <v>0</v>
      </c>
      <c r="H284" s="1">
        <f t="shared" si="33"/>
        <v>0</v>
      </c>
      <c r="I284" s="1">
        <f>IF(E284="",0,IF(M283&lt;I283,M283,IF(E284="",NA(),IF(H284=1,I283*(1+'New EMI Calculator'!$G$11),IF(OR(E284='New EMI Calculator'!$G$10),EMI*(1+'New EMI Calculator'!$G$11),I283)))))</f>
        <v>0</v>
      </c>
      <c r="J284" s="1">
        <f t="shared" si="34"/>
        <v>0</v>
      </c>
      <c r="K284" s="1" t="str">
        <f t="shared" si="28"/>
        <v/>
      </c>
      <c r="L284" s="1" t="str">
        <f t="shared" si="29"/>
        <v/>
      </c>
      <c r="M284" s="1" t="str">
        <f t="shared" si="30"/>
        <v/>
      </c>
      <c r="N284" s="28"/>
    </row>
    <row r="285" spans="4:14" ht="15.75">
      <c r="D285" s="28"/>
      <c r="E285" s="35" t="str">
        <f t="shared" si="31"/>
        <v/>
      </c>
      <c r="F285" s="1">
        <f t="shared" si="32"/>
        <v>0</v>
      </c>
      <c r="G285" s="1">
        <f>IF(E285="",0,IF(E285&lt;'New EMI Calculator'!$G$10,0,IF(E285&gt;'New EMI Calculator'!$G$10,E285-'New EMI Calculator'!$G$10+1,IF(M284&lt;EMI,0,IF(E285="",NA(),IF(OR(E285='New EMI Calculator'!$G$10),'New EMI Calculator'!$G$10-E285+1))))))</f>
        <v>0</v>
      </c>
      <c r="H285" s="1">
        <f t="shared" si="33"/>
        <v>0</v>
      </c>
      <c r="I285" s="1">
        <f>IF(E285="",0,IF(M284&lt;I284,M284,IF(E285="",NA(),IF(H285=1,I284*(1+'New EMI Calculator'!$G$11),IF(OR(E285='New EMI Calculator'!$G$10),EMI*(1+'New EMI Calculator'!$G$11),I284)))))</f>
        <v>0</v>
      </c>
      <c r="J285" s="1">
        <f t="shared" si="34"/>
        <v>0</v>
      </c>
      <c r="K285" s="1" t="str">
        <f t="shared" si="28"/>
        <v/>
      </c>
      <c r="L285" s="1" t="str">
        <f t="shared" si="29"/>
        <v/>
      </c>
      <c r="M285" s="1" t="str">
        <f t="shared" si="30"/>
        <v/>
      </c>
      <c r="N285" s="28"/>
    </row>
    <row r="286" spans="4:14" ht="15.75">
      <c r="D286" s="28"/>
      <c r="E286" s="35" t="str">
        <f t="shared" si="31"/>
        <v/>
      </c>
      <c r="F286" s="1">
        <f t="shared" si="32"/>
        <v>0</v>
      </c>
      <c r="G286" s="1">
        <f>IF(E286="",0,IF(E286&lt;'New EMI Calculator'!$G$10,0,IF(E286&gt;'New EMI Calculator'!$G$10,E286-'New EMI Calculator'!$G$10+1,IF(M285&lt;EMI,0,IF(E286="",NA(),IF(OR(E286='New EMI Calculator'!$G$10),'New EMI Calculator'!$G$10-E286+1))))))</f>
        <v>0</v>
      </c>
      <c r="H286" s="1">
        <f t="shared" si="33"/>
        <v>0</v>
      </c>
      <c r="I286" s="1">
        <f>IF(E286="",0,IF(M285&lt;I285,M285,IF(E286="",NA(),IF(H286=1,I285*(1+'New EMI Calculator'!$G$11),IF(OR(E286='New EMI Calculator'!$G$10),EMI*(1+'New EMI Calculator'!$G$11),I285)))))</f>
        <v>0</v>
      </c>
      <c r="J286" s="1">
        <f t="shared" si="34"/>
        <v>0</v>
      </c>
      <c r="K286" s="1" t="str">
        <f t="shared" si="28"/>
        <v/>
      </c>
      <c r="L286" s="1" t="str">
        <f t="shared" si="29"/>
        <v/>
      </c>
      <c r="M286" s="1" t="str">
        <f t="shared" si="30"/>
        <v/>
      </c>
      <c r="N286" s="28"/>
    </row>
    <row r="287" spans="4:14" ht="15.75">
      <c r="D287" s="28"/>
      <c r="E287" s="35" t="str">
        <f t="shared" si="31"/>
        <v/>
      </c>
      <c r="F287" s="1">
        <f t="shared" si="32"/>
        <v>0</v>
      </c>
      <c r="G287" s="1">
        <f>IF(E287="",0,IF(E287&lt;'New EMI Calculator'!$G$10,0,IF(E287&gt;'New EMI Calculator'!$G$10,E287-'New EMI Calculator'!$G$10+1,IF(M286&lt;EMI,0,IF(E287="",NA(),IF(OR(E287='New EMI Calculator'!$G$10),'New EMI Calculator'!$G$10-E287+1))))))</f>
        <v>0</v>
      </c>
      <c r="H287" s="1">
        <f t="shared" si="33"/>
        <v>0</v>
      </c>
      <c r="I287" s="1">
        <f>IF(E287="",0,IF(M286&lt;I286,M286,IF(E287="",NA(),IF(H287=1,I286*(1+'New EMI Calculator'!$G$11),IF(OR(E287='New EMI Calculator'!$G$10),EMI*(1+'New EMI Calculator'!$G$11),I286)))))</f>
        <v>0</v>
      </c>
      <c r="J287" s="1">
        <f t="shared" si="34"/>
        <v>0</v>
      </c>
      <c r="K287" s="1" t="str">
        <f t="shared" si="28"/>
        <v/>
      </c>
      <c r="L287" s="1" t="str">
        <f t="shared" si="29"/>
        <v/>
      </c>
      <c r="M287" s="1" t="str">
        <f t="shared" si="30"/>
        <v/>
      </c>
      <c r="N287" s="28"/>
    </row>
    <row r="288" spans="4:14" ht="15.75">
      <c r="D288" s="28"/>
      <c r="E288" s="35" t="str">
        <f t="shared" si="31"/>
        <v/>
      </c>
      <c r="F288" s="1">
        <f t="shared" si="32"/>
        <v>0</v>
      </c>
      <c r="G288" s="1">
        <f>IF(E288="",0,IF(E288&lt;'New EMI Calculator'!$G$10,0,IF(E288&gt;'New EMI Calculator'!$G$10,E288-'New EMI Calculator'!$G$10+1,IF(M287&lt;EMI,0,IF(E288="",NA(),IF(OR(E288='New EMI Calculator'!$G$10),'New EMI Calculator'!$G$10-E288+1))))))</f>
        <v>0</v>
      </c>
      <c r="H288" s="1">
        <f t="shared" si="33"/>
        <v>0</v>
      </c>
      <c r="I288" s="1">
        <f>IF(E288="",0,IF(M287&lt;I287,M287,IF(E288="",NA(),IF(H288=1,I287*(1+'New EMI Calculator'!$G$11),IF(OR(E288='New EMI Calculator'!$G$10),EMI*(1+'New EMI Calculator'!$G$11),I287)))))</f>
        <v>0</v>
      </c>
      <c r="J288" s="1">
        <f t="shared" si="34"/>
        <v>0</v>
      </c>
      <c r="K288" s="1" t="str">
        <f t="shared" si="28"/>
        <v/>
      </c>
      <c r="L288" s="1" t="str">
        <f t="shared" si="29"/>
        <v/>
      </c>
      <c r="M288" s="1" t="str">
        <f t="shared" si="30"/>
        <v/>
      </c>
      <c r="N288" s="28"/>
    </row>
    <row r="289" spans="4:14" ht="15.75">
      <c r="D289" s="28"/>
      <c r="E289" s="35" t="str">
        <f t="shared" si="31"/>
        <v/>
      </c>
      <c r="F289" s="1">
        <f t="shared" si="32"/>
        <v>0</v>
      </c>
      <c r="G289" s="1">
        <f>IF(E289="",0,IF(E289&lt;'New EMI Calculator'!$G$10,0,IF(E289&gt;'New EMI Calculator'!$G$10,E289-'New EMI Calculator'!$G$10+1,IF(M288&lt;EMI,0,IF(E289="",NA(),IF(OR(E289='New EMI Calculator'!$G$10),'New EMI Calculator'!$G$10-E289+1))))))</f>
        <v>0</v>
      </c>
      <c r="H289" s="1">
        <f t="shared" si="33"/>
        <v>0</v>
      </c>
      <c r="I289" s="1">
        <f>IF(E289="",0,IF(M288&lt;I288,M288,IF(E289="",NA(),IF(H289=1,I288*(1+'New EMI Calculator'!$G$11),IF(OR(E289='New EMI Calculator'!$G$10),EMI*(1+'New EMI Calculator'!$G$11),I288)))))</f>
        <v>0</v>
      </c>
      <c r="J289" s="1">
        <f t="shared" si="34"/>
        <v>0</v>
      </c>
      <c r="K289" s="1" t="str">
        <f t="shared" si="28"/>
        <v/>
      </c>
      <c r="L289" s="1" t="str">
        <f t="shared" si="29"/>
        <v/>
      </c>
      <c r="M289" s="1" t="str">
        <f t="shared" si="30"/>
        <v/>
      </c>
      <c r="N289" s="28"/>
    </row>
    <row r="290" spans="4:14" ht="15.75">
      <c r="D290" s="28"/>
      <c r="E290" s="35" t="str">
        <f t="shared" si="31"/>
        <v/>
      </c>
      <c r="F290" s="1">
        <f t="shared" si="32"/>
        <v>0</v>
      </c>
      <c r="G290" s="1">
        <f>IF(E290="",0,IF(E290&lt;'New EMI Calculator'!$G$10,0,IF(E290&gt;'New EMI Calculator'!$G$10,E290-'New EMI Calculator'!$G$10+1,IF(M289&lt;EMI,0,IF(E290="",NA(),IF(OR(E290='New EMI Calculator'!$G$10),'New EMI Calculator'!$G$10-E290+1))))))</f>
        <v>0</v>
      </c>
      <c r="H290" s="1">
        <f t="shared" si="33"/>
        <v>0</v>
      </c>
      <c r="I290" s="1">
        <f>IF(E290="",0,IF(M289&lt;I289,M289,IF(E290="",NA(),IF(H290=1,I289*(1+'New EMI Calculator'!$G$11),IF(OR(E290='New EMI Calculator'!$G$10),EMI*(1+'New EMI Calculator'!$G$11),I289)))))</f>
        <v>0</v>
      </c>
      <c r="J290" s="1">
        <f t="shared" si="34"/>
        <v>0</v>
      </c>
      <c r="K290" s="1" t="str">
        <f t="shared" si="28"/>
        <v/>
      </c>
      <c r="L290" s="1" t="str">
        <f t="shared" si="29"/>
        <v/>
      </c>
      <c r="M290" s="1" t="str">
        <f t="shared" si="30"/>
        <v/>
      </c>
      <c r="N290" s="28"/>
    </row>
    <row r="291" spans="4:14" ht="15.75">
      <c r="D291" s="28"/>
      <c r="E291" s="35" t="str">
        <f t="shared" si="31"/>
        <v/>
      </c>
      <c r="F291" s="1">
        <f t="shared" si="32"/>
        <v>0</v>
      </c>
      <c r="G291" s="1">
        <f>IF(E291="",0,IF(E291&lt;'New EMI Calculator'!$G$10,0,IF(E291&gt;'New EMI Calculator'!$G$10,E291-'New EMI Calculator'!$G$10+1,IF(M290&lt;EMI,0,IF(E291="",NA(),IF(OR(E291='New EMI Calculator'!$G$10),'New EMI Calculator'!$G$10-E291+1))))))</f>
        <v>0</v>
      </c>
      <c r="H291" s="1">
        <f t="shared" si="33"/>
        <v>0</v>
      </c>
      <c r="I291" s="1">
        <f>IF(E291="",0,IF(M290&lt;I290,M290,IF(E291="",NA(),IF(H291=1,I290*(1+'New EMI Calculator'!$G$11),IF(OR(E291='New EMI Calculator'!$G$10),EMI*(1+'New EMI Calculator'!$G$11),I290)))))</f>
        <v>0</v>
      </c>
      <c r="J291" s="1">
        <f t="shared" si="34"/>
        <v>0</v>
      </c>
      <c r="K291" s="1" t="str">
        <f t="shared" si="28"/>
        <v/>
      </c>
      <c r="L291" s="1" t="str">
        <f t="shared" si="29"/>
        <v/>
      </c>
      <c r="M291" s="1" t="str">
        <f t="shared" si="30"/>
        <v/>
      </c>
      <c r="N291" s="28"/>
    </row>
    <row r="292" spans="4:14" ht="15.75">
      <c r="D292" s="28"/>
      <c r="E292" s="35" t="str">
        <f t="shared" si="31"/>
        <v/>
      </c>
      <c r="F292" s="1">
        <f t="shared" si="32"/>
        <v>0</v>
      </c>
      <c r="G292" s="1">
        <f>IF(E292="",0,IF(E292&lt;'New EMI Calculator'!$G$10,0,IF(E292&gt;'New EMI Calculator'!$G$10,E292-'New EMI Calculator'!$G$10+1,IF(M291&lt;EMI,0,IF(E292="",NA(),IF(OR(E292='New EMI Calculator'!$G$10),'New EMI Calculator'!$G$10-E292+1))))))</f>
        <v>0</v>
      </c>
      <c r="H292" s="1">
        <f t="shared" si="33"/>
        <v>0</v>
      </c>
      <c r="I292" s="1">
        <f>IF(E292="",0,IF(M291&lt;I291,M291,IF(E292="",NA(),IF(H292=1,I291*(1+'New EMI Calculator'!$G$11),IF(OR(E292='New EMI Calculator'!$G$10),EMI*(1+'New EMI Calculator'!$G$11),I291)))))</f>
        <v>0</v>
      </c>
      <c r="J292" s="1">
        <f t="shared" si="34"/>
        <v>0</v>
      </c>
      <c r="K292" s="1" t="str">
        <f t="shared" si="28"/>
        <v/>
      </c>
      <c r="L292" s="1" t="str">
        <f t="shared" si="29"/>
        <v/>
      </c>
      <c r="M292" s="1" t="str">
        <f t="shared" si="30"/>
        <v/>
      </c>
      <c r="N292" s="28"/>
    </row>
    <row r="293" spans="4:14" ht="15.75">
      <c r="D293" s="28"/>
      <c r="E293" s="35" t="str">
        <f t="shared" si="31"/>
        <v/>
      </c>
      <c r="F293" s="1">
        <f t="shared" si="32"/>
        <v>0</v>
      </c>
      <c r="G293" s="1">
        <f>IF(E293="",0,IF(E293&lt;'New EMI Calculator'!$G$10,0,IF(E293&gt;'New EMI Calculator'!$G$10,E293-'New EMI Calculator'!$G$10+1,IF(M292&lt;EMI,0,IF(E293="",NA(),IF(OR(E293='New EMI Calculator'!$G$10),'New EMI Calculator'!$G$10-E293+1))))))</f>
        <v>0</v>
      </c>
      <c r="H293" s="1">
        <f t="shared" si="33"/>
        <v>0</v>
      </c>
      <c r="I293" s="1">
        <f>IF(E293="",0,IF(M292&lt;I292,M292,IF(E293="",NA(),IF(H293=1,I292*(1+'New EMI Calculator'!$G$11),IF(OR(E293='New EMI Calculator'!$G$10),EMI*(1+'New EMI Calculator'!$G$11),I292)))))</f>
        <v>0</v>
      </c>
      <c r="J293" s="1">
        <f t="shared" si="34"/>
        <v>0</v>
      </c>
      <c r="K293" s="1" t="str">
        <f t="shared" si="28"/>
        <v/>
      </c>
      <c r="L293" s="1" t="str">
        <f t="shared" si="29"/>
        <v/>
      </c>
      <c r="M293" s="1" t="str">
        <f t="shared" si="30"/>
        <v/>
      </c>
      <c r="N293" s="28"/>
    </row>
    <row r="294" spans="4:14" ht="15.75">
      <c r="D294" s="28"/>
      <c r="E294" s="35" t="str">
        <f t="shared" si="31"/>
        <v/>
      </c>
      <c r="F294" s="1">
        <f t="shared" si="32"/>
        <v>0</v>
      </c>
      <c r="G294" s="1">
        <f>IF(E294="",0,IF(E294&lt;'New EMI Calculator'!$G$10,0,IF(E294&gt;'New EMI Calculator'!$G$10,E294-'New EMI Calculator'!$G$10+1,IF(M293&lt;EMI,0,IF(E294="",NA(),IF(OR(E294='New EMI Calculator'!$G$10),'New EMI Calculator'!$G$10-E294+1))))))</f>
        <v>0</v>
      </c>
      <c r="H294" s="1">
        <f t="shared" si="33"/>
        <v>0</v>
      </c>
      <c r="I294" s="1">
        <f>IF(E294="",0,IF(M293&lt;I293,M293,IF(E294="",NA(),IF(H294=1,I293*(1+'New EMI Calculator'!$G$11),IF(OR(E294='New EMI Calculator'!$G$10),EMI*(1+'New EMI Calculator'!$G$11),I293)))))</f>
        <v>0</v>
      </c>
      <c r="J294" s="1">
        <f t="shared" si="34"/>
        <v>0</v>
      </c>
      <c r="K294" s="1" t="str">
        <f t="shared" si="28"/>
        <v/>
      </c>
      <c r="L294" s="1" t="str">
        <f t="shared" si="29"/>
        <v/>
      </c>
      <c r="M294" s="1" t="str">
        <f t="shared" si="30"/>
        <v/>
      </c>
      <c r="N294" s="28"/>
    </row>
    <row r="295" spans="4:14" ht="15.75">
      <c r="D295" s="28"/>
      <c r="E295" s="35" t="str">
        <f t="shared" si="31"/>
        <v/>
      </c>
      <c r="F295" s="1">
        <f t="shared" si="32"/>
        <v>0</v>
      </c>
      <c r="G295" s="1">
        <f>IF(E295="",0,IF(E295&lt;'New EMI Calculator'!$G$10,0,IF(E295&gt;'New EMI Calculator'!$G$10,E295-'New EMI Calculator'!$G$10+1,IF(M294&lt;EMI,0,IF(E295="",NA(),IF(OR(E295='New EMI Calculator'!$G$10),'New EMI Calculator'!$G$10-E295+1))))))</f>
        <v>0</v>
      </c>
      <c r="H295" s="1">
        <f t="shared" si="33"/>
        <v>0</v>
      </c>
      <c r="I295" s="1">
        <f>IF(E295="",0,IF(M294&lt;I294,M294,IF(E295="",NA(),IF(H295=1,I294*(1+'New EMI Calculator'!$G$11),IF(OR(E295='New EMI Calculator'!$G$10),EMI*(1+'New EMI Calculator'!$G$11),I294)))))</f>
        <v>0</v>
      </c>
      <c r="J295" s="1">
        <f t="shared" si="34"/>
        <v>0</v>
      </c>
      <c r="K295" s="1" t="str">
        <f t="shared" si="28"/>
        <v/>
      </c>
      <c r="L295" s="1" t="str">
        <f t="shared" si="29"/>
        <v/>
      </c>
      <c r="M295" s="1" t="str">
        <f t="shared" si="30"/>
        <v/>
      </c>
      <c r="N295" s="28"/>
    </row>
    <row r="296" spans="4:14" ht="15.75">
      <c r="D296" s="28"/>
      <c r="E296" s="35" t="str">
        <f t="shared" si="31"/>
        <v/>
      </c>
      <c r="F296" s="1">
        <f t="shared" si="32"/>
        <v>0</v>
      </c>
      <c r="G296" s="1">
        <f>IF(E296="",0,IF(E296&lt;'New EMI Calculator'!$G$10,0,IF(E296&gt;'New EMI Calculator'!$G$10,E296-'New EMI Calculator'!$G$10+1,IF(M295&lt;EMI,0,IF(E296="",NA(),IF(OR(E296='New EMI Calculator'!$G$10),'New EMI Calculator'!$G$10-E296+1))))))</f>
        <v>0</v>
      </c>
      <c r="H296" s="1">
        <f t="shared" si="33"/>
        <v>0</v>
      </c>
      <c r="I296" s="1">
        <f>IF(E296="",0,IF(M295&lt;I295,M295,IF(E296="",NA(),IF(H296=1,I295*(1+'New EMI Calculator'!$G$11),IF(OR(E296='New EMI Calculator'!$G$10),EMI*(1+'New EMI Calculator'!$G$11),I295)))))</f>
        <v>0</v>
      </c>
      <c r="J296" s="1">
        <f t="shared" si="34"/>
        <v>0</v>
      </c>
      <c r="K296" s="1" t="str">
        <f t="shared" si="28"/>
        <v/>
      </c>
      <c r="L296" s="1" t="str">
        <f t="shared" si="29"/>
        <v/>
      </c>
      <c r="M296" s="1" t="str">
        <f t="shared" si="30"/>
        <v/>
      </c>
      <c r="N296" s="28"/>
    </row>
    <row r="297" spans="4:14" ht="15.75">
      <c r="D297" s="28"/>
      <c r="E297" s="35" t="str">
        <f t="shared" si="31"/>
        <v/>
      </c>
      <c r="F297" s="1">
        <f t="shared" si="32"/>
        <v>0</v>
      </c>
      <c r="G297" s="1">
        <f>IF(E297="",0,IF(E297&lt;'New EMI Calculator'!$G$10,0,IF(E297&gt;'New EMI Calculator'!$G$10,E297-'New EMI Calculator'!$G$10+1,IF(M296&lt;EMI,0,IF(E297="",NA(),IF(OR(E297='New EMI Calculator'!$G$10),'New EMI Calculator'!$G$10-E297+1))))))</f>
        <v>0</v>
      </c>
      <c r="H297" s="1">
        <f t="shared" si="33"/>
        <v>0</v>
      </c>
      <c r="I297" s="1">
        <f>IF(E297="",0,IF(M296&lt;I296,M296,IF(E297="",NA(),IF(H297=1,I296*(1+'New EMI Calculator'!$G$11),IF(OR(E297='New EMI Calculator'!$G$10),EMI*(1+'New EMI Calculator'!$G$11),I296)))))</f>
        <v>0</v>
      </c>
      <c r="J297" s="1">
        <f t="shared" si="34"/>
        <v>0</v>
      </c>
      <c r="K297" s="1" t="str">
        <f t="shared" si="28"/>
        <v/>
      </c>
      <c r="L297" s="1" t="str">
        <f t="shared" si="29"/>
        <v/>
      </c>
      <c r="M297" s="1" t="str">
        <f t="shared" si="30"/>
        <v/>
      </c>
      <c r="N297" s="28"/>
    </row>
    <row r="298" spans="4:14" ht="15.75">
      <c r="D298" s="28"/>
      <c r="E298" s="35" t="str">
        <f t="shared" si="31"/>
        <v/>
      </c>
      <c r="F298" s="1">
        <f t="shared" si="32"/>
        <v>0</v>
      </c>
      <c r="G298" s="1">
        <f>IF(E298="",0,IF(E298&lt;'New EMI Calculator'!$G$10,0,IF(E298&gt;'New EMI Calculator'!$G$10,E298-'New EMI Calculator'!$G$10+1,IF(M297&lt;EMI,0,IF(E298="",NA(),IF(OR(E298='New EMI Calculator'!$G$10),'New EMI Calculator'!$G$10-E298+1))))))</f>
        <v>0</v>
      </c>
      <c r="H298" s="1">
        <f t="shared" si="33"/>
        <v>0</v>
      </c>
      <c r="I298" s="1">
        <f>IF(E298="",0,IF(M297&lt;I297,M297,IF(E298="",NA(),IF(H298=1,I297*(1+'New EMI Calculator'!$G$11),IF(OR(E298='New EMI Calculator'!$G$10),EMI*(1+'New EMI Calculator'!$G$11),I297)))))</f>
        <v>0</v>
      </c>
      <c r="J298" s="1">
        <f t="shared" si="34"/>
        <v>0</v>
      </c>
      <c r="K298" s="1" t="str">
        <f t="shared" si="28"/>
        <v/>
      </c>
      <c r="L298" s="1" t="str">
        <f t="shared" si="29"/>
        <v/>
      </c>
      <c r="M298" s="1" t="str">
        <f t="shared" si="30"/>
        <v/>
      </c>
      <c r="N298" s="28"/>
    </row>
    <row r="299" spans="4:14" ht="15.75">
      <c r="D299" s="28"/>
      <c r="E299" s="35" t="str">
        <f t="shared" si="31"/>
        <v/>
      </c>
      <c r="F299" s="1">
        <f t="shared" si="32"/>
        <v>0</v>
      </c>
      <c r="G299" s="1">
        <f>IF(E299="",0,IF(E299&lt;'New EMI Calculator'!$G$10,0,IF(E299&gt;'New EMI Calculator'!$G$10,E299-'New EMI Calculator'!$G$10+1,IF(M298&lt;EMI,0,IF(E299="",NA(),IF(OR(E299='New EMI Calculator'!$G$10),'New EMI Calculator'!$G$10-E299+1))))))</f>
        <v>0</v>
      </c>
      <c r="H299" s="1">
        <f t="shared" si="33"/>
        <v>0</v>
      </c>
      <c r="I299" s="1">
        <f>IF(E299="",0,IF(M298&lt;I298,M298,IF(E299="",NA(),IF(H299=1,I298*(1+'New EMI Calculator'!$G$11),IF(OR(E299='New EMI Calculator'!$G$10),EMI*(1+'New EMI Calculator'!$G$11),I298)))))</f>
        <v>0</v>
      </c>
      <c r="J299" s="1">
        <f t="shared" si="34"/>
        <v>0</v>
      </c>
      <c r="K299" s="1" t="str">
        <f t="shared" si="28"/>
        <v/>
      </c>
      <c r="L299" s="1" t="str">
        <f t="shared" si="29"/>
        <v/>
      </c>
      <c r="M299" s="1" t="str">
        <f t="shared" si="30"/>
        <v/>
      </c>
      <c r="N299" s="28"/>
    </row>
    <row r="300" spans="4:14" ht="15.75">
      <c r="D300" s="28"/>
      <c r="E300" s="35" t="str">
        <f t="shared" si="31"/>
        <v/>
      </c>
      <c r="F300" s="1">
        <f t="shared" si="32"/>
        <v>0</v>
      </c>
      <c r="G300" s="1">
        <f>IF(E300="",0,IF(E300&lt;'New EMI Calculator'!$G$10,0,IF(E300&gt;'New EMI Calculator'!$G$10,E300-'New EMI Calculator'!$G$10+1,IF(M299&lt;EMI,0,IF(E300="",NA(),IF(OR(E300='New EMI Calculator'!$G$10),'New EMI Calculator'!$G$10-E300+1))))))</f>
        <v>0</v>
      </c>
      <c r="H300" s="1">
        <f t="shared" si="33"/>
        <v>0</v>
      </c>
      <c r="I300" s="1">
        <f>IF(E300="",0,IF(M299&lt;I299,M299,IF(E300="",NA(),IF(H300=1,I299*(1+'New EMI Calculator'!$G$11),IF(OR(E300='New EMI Calculator'!$G$10),EMI*(1+'New EMI Calculator'!$G$11),I299)))))</f>
        <v>0</v>
      </c>
      <c r="J300" s="1">
        <f t="shared" si="34"/>
        <v>0</v>
      </c>
      <c r="K300" s="1" t="str">
        <f t="shared" si="28"/>
        <v/>
      </c>
      <c r="L300" s="1" t="str">
        <f t="shared" si="29"/>
        <v/>
      </c>
      <c r="M300" s="1" t="str">
        <f t="shared" si="30"/>
        <v/>
      </c>
      <c r="N300" s="28"/>
    </row>
    <row r="301" spans="4:14" ht="15.75">
      <c r="D301" s="28"/>
      <c r="E301" s="35" t="str">
        <f t="shared" si="31"/>
        <v/>
      </c>
      <c r="F301" s="1">
        <f t="shared" si="32"/>
        <v>0</v>
      </c>
      <c r="G301" s="1">
        <f>IF(E301="",0,IF(E301&lt;'New EMI Calculator'!$G$10,0,IF(E301&gt;'New EMI Calculator'!$G$10,E301-'New EMI Calculator'!$G$10+1,IF(M300&lt;EMI,0,IF(E301="",NA(),IF(OR(E301='New EMI Calculator'!$G$10),'New EMI Calculator'!$G$10-E301+1))))))</f>
        <v>0</v>
      </c>
      <c r="H301" s="1">
        <f t="shared" si="33"/>
        <v>0</v>
      </c>
      <c r="I301" s="1">
        <f>IF(E301="",0,IF(M300&lt;I300,M300,IF(E301="",NA(),IF(H301=1,I300*(1+'New EMI Calculator'!$G$11),IF(OR(E301='New EMI Calculator'!$G$10),EMI*(1+'New EMI Calculator'!$G$11),I300)))))</f>
        <v>0</v>
      </c>
      <c r="J301" s="1">
        <f t="shared" si="34"/>
        <v>0</v>
      </c>
      <c r="K301" s="1" t="str">
        <f t="shared" si="28"/>
        <v/>
      </c>
      <c r="L301" s="1" t="str">
        <f t="shared" si="29"/>
        <v/>
      </c>
      <c r="M301" s="1" t="str">
        <f t="shared" si="30"/>
        <v/>
      </c>
      <c r="N301" s="28"/>
    </row>
    <row r="302" spans="4:14" ht="15.75">
      <c r="D302" s="28"/>
      <c r="E302" s="35" t="str">
        <f t="shared" si="31"/>
        <v/>
      </c>
      <c r="F302" s="1">
        <f t="shared" si="32"/>
        <v>0</v>
      </c>
      <c r="G302" s="1">
        <f>IF(E302="",0,IF(E302&lt;'New EMI Calculator'!$G$10,0,IF(E302&gt;'New EMI Calculator'!$G$10,E302-'New EMI Calculator'!$G$10+1,IF(M301&lt;EMI,0,IF(E302="",NA(),IF(OR(E302='New EMI Calculator'!$G$10),'New EMI Calculator'!$G$10-E302+1))))))</f>
        <v>0</v>
      </c>
      <c r="H302" s="1">
        <f t="shared" si="33"/>
        <v>0</v>
      </c>
      <c r="I302" s="1">
        <f>IF(E302="",0,IF(M301&lt;I301,M301,IF(E302="",NA(),IF(H302=1,I301*(1+'New EMI Calculator'!$G$11),IF(OR(E302='New EMI Calculator'!$G$10),EMI*(1+'New EMI Calculator'!$G$11),I301)))))</f>
        <v>0</v>
      </c>
      <c r="J302" s="1">
        <f t="shared" si="34"/>
        <v>0</v>
      </c>
      <c r="K302" s="1" t="str">
        <f t="shared" si="28"/>
        <v/>
      </c>
      <c r="L302" s="1" t="str">
        <f t="shared" si="29"/>
        <v/>
      </c>
      <c r="M302" s="1" t="str">
        <f t="shared" si="30"/>
        <v/>
      </c>
      <c r="N302" s="28"/>
    </row>
    <row r="303" spans="4:14" ht="15.75">
      <c r="D303" s="28"/>
      <c r="E303" s="35" t="str">
        <f t="shared" si="31"/>
        <v/>
      </c>
      <c r="F303" s="1">
        <f t="shared" si="32"/>
        <v>0</v>
      </c>
      <c r="G303" s="1">
        <f>IF(E303="",0,IF(E303&lt;'New EMI Calculator'!$G$10,0,IF(E303&gt;'New EMI Calculator'!$G$10,E303-'New EMI Calculator'!$G$10+1,IF(M302&lt;EMI,0,IF(E303="",NA(),IF(OR(E303='New EMI Calculator'!$G$10),'New EMI Calculator'!$G$10-E303+1))))))</f>
        <v>0</v>
      </c>
      <c r="H303" s="1">
        <f t="shared" si="33"/>
        <v>0</v>
      </c>
      <c r="I303" s="1">
        <f>IF(E303="",0,IF(M302&lt;I302,M302,IF(E303="",NA(),IF(H303=1,I302*(1+'New EMI Calculator'!$G$11),IF(OR(E303='New EMI Calculator'!$G$10),EMI*(1+'New EMI Calculator'!$G$11),I302)))))</f>
        <v>0</v>
      </c>
      <c r="J303" s="1">
        <f t="shared" si="34"/>
        <v>0</v>
      </c>
      <c r="K303" s="1" t="str">
        <f t="shared" si="28"/>
        <v/>
      </c>
      <c r="L303" s="1" t="str">
        <f t="shared" si="29"/>
        <v/>
      </c>
      <c r="M303" s="1" t="str">
        <f t="shared" si="30"/>
        <v/>
      </c>
      <c r="N303" s="28"/>
    </row>
    <row r="304" spans="4:14" ht="15.75">
      <c r="D304" s="28"/>
      <c r="E304" s="35" t="str">
        <f t="shared" si="31"/>
        <v/>
      </c>
      <c r="F304" s="1">
        <f t="shared" si="32"/>
        <v>0</v>
      </c>
      <c r="G304" s="1">
        <f>IF(E304="",0,IF(E304&lt;'New EMI Calculator'!$G$10,0,IF(E304&gt;'New EMI Calculator'!$G$10,E304-'New EMI Calculator'!$G$10+1,IF(M303&lt;EMI,0,IF(E304="",NA(),IF(OR(E304='New EMI Calculator'!$G$10),'New EMI Calculator'!$G$10-E304+1))))))</f>
        <v>0</v>
      </c>
      <c r="H304" s="1">
        <f t="shared" si="33"/>
        <v>0</v>
      </c>
      <c r="I304" s="1">
        <f>IF(E304="",0,IF(M303&lt;I303,M303,IF(E304="",NA(),IF(H304=1,I303*(1+'New EMI Calculator'!$G$11),IF(OR(E304='New EMI Calculator'!$G$10),EMI*(1+'New EMI Calculator'!$G$11),I303)))))</f>
        <v>0</v>
      </c>
      <c r="J304" s="1">
        <f t="shared" si="34"/>
        <v>0</v>
      </c>
      <c r="K304" s="1" t="str">
        <f t="shared" si="28"/>
        <v/>
      </c>
      <c r="L304" s="1" t="str">
        <f t="shared" si="29"/>
        <v/>
      </c>
      <c r="M304" s="1" t="str">
        <f t="shared" si="30"/>
        <v/>
      </c>
      <c r="N304" s="28"/>
    </row>
    <row r="305" spans="4:14" ht="15.75">
      <c r="D305" s="28"/>
      <c r="E305" s="35" t="str">
        <f t="shared" si="31"/>
        <v/>
      </c>
      <c r="F305" s="1">
        <f t="shared" si="32"/>
        <v>0</v>
      </c>
      <c r="G305" s="1">
        <f>IF(E305="",0,IF(E305&lt;'New EMI Calculator'!$G$10,0,IF(E305&gt;'New EMI Calculator'!$G$10,E305-'New EMI Calculator'!$G$10+1,IF(M304&lt;EMI,0,IF(E305="",NA(),IF(OR(E305='New EMI Calculator'!$G$10),'New EMI Calculator'!$G$10-E305+1))))))</f>
        <v>0</v>
      </c>
      <c r="H305" s="1">
        <f t="shared" si="33"/>
        <v>0</v>
      </c>
      <c r="I305" s="1">
        <f>IF(E305="",0,IF(M304&lt;I304,M304,IF(E305="",NA(),IF(H305=1,I304*(1+'New EMI Calculator'!$G$11),IF(OR(E305='New EMI Calculator'!$G$10),EMI*(1+'New EMI Calculator'!$G$11),I304)))))</f>
        <v>0</v>
      </c>
      <c r="J305" s="1">
        <f t="shared" si="34"/>
        <v>0</v>
      </c>
      <c r="K305" s="1" t="str">
        <f t="shared" si="28"/>
        <v/>
      </c>
      <c r="L305" s="1" t="str">
        <f t="shared" si="29"/>
        <v/>
      </c>
      <c r="M305" s="1" t="str">
        <f t="shared" si="30"/>
        <v/>
      </c>
      <c r="N305" s="28"/>
    </row>
    <row r="306" spans="4:14" ht="15.75">
      <c r="D306" s="28"/>
      <c r="E306" s="35" t="str">
        <f t="shared" si="31"/>
        <v/>
      </c>
      <c r="F306" s="1">
        <f t="shared" si="32"/>
        <v>0</v>
      </c>
      <c r="G306" s="1">
        <f>IF(E306="",0,IF(E306&lt;'New EMI Calculator'!$G$10,0,IF(E306&gt;'New EMI Calculator'!$G$10,E306-'New EMI Calculator'!$G$10+1,IF(M305&lt;EMI,0,IF(E306="",NA(),IF(OR(E306='New EMI Calculator'!$G$10),'New EMI Calculator'!$G$10-E306+1))))))</f>
        <v>0</v>
      </c>
      <c r="H306" s="1">
        <f t="shared" si="33"/>
        <v>0</v>
      </c>
      <c r="I306" s="1">
        <f>IF(E306="",0,IF(M305&lt;I305,M305,IF(E306="",NA(),IF(H306=1,I305*(1+'New EMI Calculator'!$G$11),IF(OR(E306='New EMI Calculator'!$G$10),EMI*(1+'New EMI Calculator'!$G$11),I305)))))</f>
        <v>0</v>
      </c>
      <c r="J306" s="1">
        <f t="shared" si="34"/>
        <v>0</v>
      </c>
      <c r="K306" s="1" t="str">
        <f t="shared" si="28"/>
        <v/>
      </c>
      <c r="L306" s="1" t="str">
        <f t="shared" si="29"/>
        <v/>
      </c>
      <c r="M306" s="1" t="str">
        <f t="shared" si="30"/>
        <v/>
      </c>
      <c r="N306" s="28"/>
    </row>
    <row r="307" spans="4:14" ht="15.75">
      <c r="D307" s="28"/>
      <c r="E307" s="35" t="str">
        <f t="shared" si="31"/>
        <v/>
      </c>
      <c r="F307" s="1">
        <f t="shared" si="32"/>
        <v>0</v>
      </c>
      <c r="G307" s="1">
        <f>IF(E307="",0,IF(E307&lt;'New EMI Calculator'!$G$10,0,IF(E307&gt;'New EMI Calculator'!$G$10,E307-'New EMI Calculator'!$G$10+1,IF(M306&lt;EMI,0,IF(E307="",NA(),IF(OR(E307='New EMI Calculator'!$G$10),'New EMI Calculator'!$G$10-E307+1))))))</f>
        <v>0</v>
      </c>
      <c r="H307" s="1">
        <f t="shared" si="33"/>
        <v>0</v>
      </c>
      <c r="I307" s="1">
        <f>IF(E307="",0,IF(M306&lt;I306,M306,IF(E307="",NA(),IF(H307=1,I306*(1+'New EMI Calculator'!$G$11),IF(OR(E307='New EMI Calculator'!$G$10),EMI*(1+'New EMI Calculator'!$G$11),I306)))))</f>
        <v>0</v>
      </c>
      <c r="J307" s="1">
        <f t="shared" si="34"/>
        <v>0</v>
      </c>
      <c r="K307" s="1" t="str">
        <f t="shared" si="28"/>
        <v/>
      </c>
      <c r="L307" s="1" t="str">
        <f t="shared" si="29"/>
        <v/>
      </c>
      <c r="M307" s="1" t="str">
        <f t="shared" si="30"/>
        <v/>
      </c>
      <c r="N307" s="28"/>
    </row>
    <row r="308" spans="4:14" ht="15.75">
      <c r="D308" s="28"/>
      <c r="E308" s="35" t="str">
        <f t="shared" si="31"/>
        <v/>
      </c>
      <c r="F308" s="1">
        <f t="shared" si="32"/>
        <v>0</v>
      </c>
      <c r="G308" s="1">
        <f>IF(E308="",0,IF(E308&lt;'New EMI Calculator'!$G$10,0,IF(E308&gt;'New EMI Calculator'!$G$10,E308-'New EMI Calculator'!$G$10+1,IF(M307&lt;EMI,0,IF(E308="",NA(),IF(OR(E308='New EMI Calculator'!$G$10),'New EMI Calculator'!$G$10-E308+1))))))</f>
        <v>0</v>
      </c>
      <c r="H308" s="1">
        <f t="shared" si="33"/>
        <v>0</v>
      </c>
      <c r="I308" s="1">
        <f>IF(E308="",0,IF(M307&lt;I307,M307,IF(E308="",NA(),IF(H308=1,I307*(1+'New EMI Calculator'!$G$11),IF(OR(E308='New EMI Calculator'!$G$10),EMI*(1+'New EMI Calculator'!$G$11),I307)))))</f>
        <v>0</v>
      </c>
      <c r="J308" s="1">
        <f t="shared" si="34"/>
        <v>0</v>
      </c>
      <c r="K308" s="1" t="str">
        <f t="shared" si="28"/>
        <v/>
      </c>
      <c r="L308" s="1" t="str">
        <f t="shared" si="29"/>
        <v/>
      </c>
      <c r="M308" s="1" t="str">
        <f t="shared" si="30"/>
        <v/>
      </c>
      <c r="N308" s="28"/>
    </row>
    <row r="309" spans="4:14" ht="15.75">
      <c r="D309" s="28"/>
      <c r="E309" s="35" t="str">
        <f t="shared" si="31"/>
        <v/>
      </c>
      <c r="F309" s="1">
        <f t="shared" si="32"/>
        <v>0</v>
      </c>
      <c r="G309" s="1">
        <f>IF(E309="",0,IF(E309&lt;'New EMI Calculator'!$G$10,0,IF(E309&gt;'New EMI Calculator'!$G$10,E309-'New EMI Calculator'!$G$10+1,IF(M308&lt;EMI,0,IF(E309="",NA(),IF(OR(E309='New EMI Calculator'!$G$10),'New EMI Calculator'!$G$10-E309+1))))))</f>
        <v>0</v>
      </c>
      <c r="H309" s="1">
        <f t="shared" si="33"/>
        <v>0</v>
      </c>
      <c r="I309" s="1">
        <f>IF(E309="",0,IF(M308&lt;I308,M308,IF(E309="",NA(),IF(H309=1,I308*(1+'New EMI Calculator'!$G$11),IF(OR(E309='New EMI Calculator'!$G$10),EMI*(1+'New EMI Calculator'!$G$11),I308)))))</f>
        <v>0</v>
      </c>
      <c r="J309" s="1">
        <f t="shared" si="34"/>
        <v>0</v>
      </c>
      <c r="K309" s="1" t="str">
        <f t="shared" si="28"/>
        <v/>
      </c>
      <c r="L309" s="1" t="str">
        <f t="shared" si="29"/>
        <v/>
      </c>
      <c r="M309" s="1" t="str">
        <f t="shared" si="30"/>
        <v/>
      </c>
      <c r="N309" s="28"/>
    </row>
    <row r="310" spans="4:14" ht="15.75">
      <c r="D310" s="28"/>
      <c r="E310" s="35" t="str">
        <f t="shared" si="31"/>
        <v/>
      </c>
      <c r="F310" s="1">
        <f t="shared" si="32"/>
        <v>0</v>
      </c>
      <c r="G310" s="1">
        <f>IF(E310="",0,IF(E310&lt;'New EMI Calculator'!$G$10,0,IF(E310&gt;'New EMI Calculator'!$G$10,E310-'New EMI Calculator'!$G$10+1,IF(M309&lt;EMI,0,IF(E310="",NA(),IF(OR(E310='New EMI Calculator'!$G$10),'New EMI Calculator'!$G$10-E310+1))))))</f>
        <v>0</v>
      </c>
      <c r="H310" s="1">
        <f t="shared" si="33"/>
        <v>0</v>
      </c>
      <c r="I310" s="1">
        <f>IF(E310="",0,IF(M309&lt;I309,M309,IF(E310="",NA(),IF(H310=1,I309*(1+'New EMI Calculator'!$G$11),IF(OR(E310='New EMI Calculator'!$G$10),EMI*(1+'New EMI Calculator'!$G$11),I309)))))</f>
        <v>0</v>
      </c>
      <c r="J310" s="1">
        <f t="shared" si="34"/>
        <v>0</v>
      </c>
      <c r="K310" s="1" t="str">
        <f t="shared" si="28"/>
        <v/>
      </c>
      <c r="L310" s="1" t="str">
        <f t="shared" si="29"/>
        <v/>
      </c>
      <c r="M310" s="1" t="str">
        <f t="shared" si="30"/>
        <v/>
      </c>
      <c r="N310" s="28"/>
    </row>
    <row r="311" spans="4:14" ht="15.75">
      <c r="D311" s="28"/>
      <c r="E311" s="35" t="str">
        <f t="shared" si="31"/>
        <v/>
      </c>
      <c r="F311" s="1">
        <f t="shared" si="32"/>
        <v>0</v>
      </c>
      <c r="G311" s="1">
        <f>IF(E311="",0,IF(E311&lt;'New EMI Calculator'!$G$10,0,IF(E311&gt;'New EMI Calculator'!$G$10,E311-'New EMI Calculator'!$G$10+1,IF(M310&lt;EMI,0,IF(E311="",NA(),IF(OR(E311='New EMI Calculator'!$G$10),'New EMI Calculator'!$G$10-E311+1))))))</f>
        <v>0</v>
      </c>
      <c r="H311" s="1">
        <f t="shared" si="33"/>
        <v>0</v>
      </c>
      <c r="I311" s="1">
        <f>IF(E311="",0,IF(M310&lt;I310,M310,IF(E311="",NA(),IF(H311=1,I310*(1+'New EMI Calculator'!$G$11),IF(OR(E311='New EMI Calculator'!$G$10),EMI*(1+'New EMI Calculator'!$G$11),I310)))))</f>
        <v>0</v>
      </c>
      <c r="J311" s="1">
        <f t="shared" si="34"/>
        <v>0</v>
      </c>
      <c r="K311" s="1" t="str">
        <f t="shared" si="28"/>
        <v/>
      </c>
      <c r="L311" s="1" t="str">
        <f t="shared" si="29"/>
        <v/>
      </c>
      <c r="M311" s="1" t="str">
        <f t="shared" si="30"/>
        <v/>
      </c>
      <c r="N311" s="28"/>
    </row>
    <row r="312" spans="4:14" ht="15.75">
      <c r="D312" s="28"/>
      <c r="E312" s="35" t="str">
        <f t="shared" si="31"/>
        <v/>
      </c>
      <c r="F312" s="1">
        <f t="shared" si="32"/>
        <v>0</v>
      </c>
      <c r="G312" s="1">
        <f>IF(E312="",0,IF(E312&lt;'New EMI Calculator'!$G$10,0,IF(E312&gt;'New EMI Calculator'!$G$10,E312-'New EMI Calculator'!$G$10+1,IF(M311&lt;EMI,0,IF(E312="",NA(),IF(OR(E312='New EMI Calculator'!$G$10),'New EMI Calculator'!$G$10-E312+1))))))</f>
        <v>0</v>
      </c>
      <c r="H312" s="1">
        <f t="shared" si="33"/>
        <v>0</v>
      </c>
      <c r="I312" s="1">
        <f>IF(E312="",0,IF(M311&lt;I311,M311,IF(E312="",NA(),IF(H312=1,I311*(1+'New EMI Calculator'!$G$11),IF(OR(E312='New EMI Calculator'!$G$10),EMI*(1+'New EMI Calculator'!$G$11),I311)))))</f>
        <v>0</v>
      </c>
      <c r="J312" s="1">
        <f t="shared" si="34"/>
        <v>0</v>
      </c>
      <c r="K312" s="1" t="str">
        <f t="shared" si="28"/>
        <v/>
      </c>
      <c r="L312" s="1" t="str">
        <f t="shared" si="29"/>
        <v/>
      </c>
      <c r="M312" s="1" t="str">
        <f t="shared" si="30"/>
        <v/>
      </c>
      <c r="N312" s="28"/>
    </row>
    <row r="313" spans="4:14" ht="15.75">
      <c r="D313" s="28"/>
      <c r="E313" s="35" t="str">
        <f t="shared" si="31"/>
        <v/>
      </c>
      <c r="F313" s="1">
        <f t="shared" si="32"/>
        <v>0</v>
      </c>
      <c r="G313" s="1">
        <f>IF(E313="",0,IF(E313&lt;'New EMI Calculator'!$G$10,0,IF(E313&gt;'New EMI Calculator'!$G$10,E313-'New EMI Calculator'!$G$10+1,IF(M312&lt;EMI,0,IF(E313="",NA(),IF(OR(E313='New EMI Calculator'!$G$10),'New EMI Calculator'!$G$10-E313+1))))))</f>
        <v>0</v>
      </c>
      <c r="H313" s="1">
        <f t="shared" si="33"/>
        <v>0</v>
      </c>
      <c r="I313" s="1">
        <f>IF(E313="",0,IF(M312&lt;I312,M312,IF(E313="",NA(),IF(H313=1,I312*(1+'New EMI Calculator'!$G$11),IF(OR(E313='New EMI Calculator'!$G$10),EMI*(1+'New EMI Calculator'!$G$11),I312)))))</f>
        <v>0</v>
      </c>
      <c r="J313" s="1">
        <f t="shared" si="34"/>
        <v>0</v>
      </c>
      <c r="K313" s="1" t="str">
        <f t="shared" si="28"/>
        <v/>
      </c>
      <c r="L313" s="1" t="str">
        <f t="shared" si="29"/>
        <v/>
      </c>
      <c r="M313" s="1" t="str">
        <f t="shared" si="30"/>
        <v/>
      </c>
      <c r="N313" s="28"/>
    </row>
    <row r="314" spans="4:14" ht="15.75">
      <c r="D314" s="28"/>
      <c r="E314" s="35" t="str">
        <f t="shared" si="31"/>
        <v/>
      </c>
      <c r="F314" s="1">
        <f t="shared" si="32"/>
        <v>0</v>
      </c>
      <c r="G314" s="1">
        <f>IF(E314="",0,IF(E314&lt;'New EMI Calculator'!$G$10,0,IF(E314&gt;'New EMI Calculator'!$G$10,E314-'New EMI Calculator'!$G$10+1,IF(M313&lt;EMI,0,IF(E314="",NA(),IF(OR(E314='New EMI Calculator'!$G$10),'New EMI Calculator'!$G$10-E314+1))))))</f>
        <v>0</v>
      </c>
      <c r="H314" s="1">
        <f t="shared" si="33"/>
        <v>0</v>
      </c>
      <c r="I314" s="1">
        <f>IF(E314="",0,IF(M313&lt;I313,M313,IF(E314="",NA(),IF(H314=1,I313*(1+'New EMI Calculator'!$G$11),IF(OR(E314='New EMI Calculator'!$G$10),EMI*(1+'New EMI Calculator'!$G$11),I313)))))</f>
        <v>0</v>
      </c>
      <c r="J314" s="1">
        <f t="shared" si="34"/>
        <v>0</v>
      </c>
      <c r="K314" s="1" t="str">
        <f t="shared" si="28"/>
        <v/>
      </c>
      <c r="L314" s="1" t="str">
        <f t="shared" si="29"/>
        <v/>
      </c>
      <c r="M314" s="1" t="str">
        <f t="shared" si="30"/>
        <v/>
      </c>
      <c r="N314" s="28"/>
    </row>
    <row r="315" spans="4:14" ht="15.75">
      <c r="D315" s="28"/>
      <c r="E315" s="35" t="str">
        <f t="shared" si="31"/>
        <v/>
      </c>
      <c r="F315" s="1">
        <f t="shared" si="32"/>
        <v>0</v>
      </c>
      <c r="G315" s="1">
        <f>IF(E315="",0,IF(E315&lt;'New EMI Calculator'!$G$10,0,IF(E315&gt;'New EMI Calculator'!$G$10,E315-'New EMI Calculator'!$G$10+1,IF(M314&lt;EMI,0,IF(E315="",NA(),IF(OR(E315='New EMI Calculator'!$G$10),'New EMI Calculator'!$G$10-E315+1))))))</f>
        <v>0</v>
      </c>
      <c r="H315" s="1">
        <f t="shared" si="33"/>
        <v>0</v>
      </c>
      <c r="I315" s="1">
        <f>IF(E315="",0,IF(M314&lt;I314,M314,IF(E315="",NA(),IF(H315=1,I314*(1+'New EMI Calculator'!$G$11),IF(OR(E315='New EMI Calculator'!$G$10),EMI*(1+'New EMI Calculator'!$G$11),I314)))))</f>
        <v>0</v>
      </c>
      <c r="J315" s="1">
        <f t="shared" si="34"/>
        <v>0</v>
      </c>
      <c r="K315" s="1" t="str">
        <f t="shared" si="28"/>
        <v/>
      </c>
      <c r="L315" s="1" t="str">
        <f t="shared" si="29"/>
        <v/>
      </c>
      <c r="M315" s="1" t="str">
        <f t="shared" si="30"/>
        <v/>
      </c>
      <c r="N315" s="28"/>
    </row>
    <row r="316" spans="4:14" ht="15.75">
      <c r="D316" s="28"/>
      <c r="E316" s="35" t="str">
        <f t="shared" si="31"/>
        <v/>
      </c>
      <c r="F316" s="1">
        <f t="shared" si="32"/>
        <v>0</v>
      </c>
      <c r="G316" s="1">
        <f>IF(E316="",0,IF(E316&lt;'New EMI Calculator'!$G$10,0,IF(E316&gt;'New EMI Calculator'!$G$10,E316-'New EMI Calculator'!$G$10+1,IF(M315&lt;EMI,0,IF(E316="",NA(),IF(OR(E316='New EMI Calculator'!$G$10),'New EMI Calculator'!$G$10-E316+1))))))</f>
        <v>0</v>
      </c>
      <c r="H316" s="1">
        <f t="shared" si="33"/>
        <v>0</v>
      </c>
      <c r="I316" s="1">
        <f>IF(E316="",0,IF(M315&lt;I315,M315,IF(E316="",NA(),IF(H316=1,I315*(1+'New EMI Calculator'!$G$11),IF(OR(E316='New EMI Calculator'!$G$10),EMI*(1+'New EMI Calculator'!$G$11),I315)))))</f>
        <v>0</v>
      </c>
      <c r="J316" s="1">
        <f t="shared" si="34"/>
        <v>0</v>
      </c>
      <c r="K316" s="1" t="str">
        <f t="shared" si="28"/>
        <v/>
      </c>
      <c r="L316" s="1" t="str">
        <f t="shared" si="29"/>
        <v/>
      </c>
      <c r="M316" s="1" t="str">
        <f t="shared" si="30"/>
        <v/>
      </c>
      <c r="N316" s="28"/>
    </row>
    <row r="317" spans="4:14" ht="15.75">
      <c r="D317" s="28"/>
      <c r="E317" s="35" t="str">
        <f t="shared" si="31"/>
        <v/>
      </c>
      <c r="F317" s="1">
        <f t="shared" si="32"/>
        <v>0</v>
      </c>
      <c r="G317" s="1">
        <f>IF(E317="",0,IF(E317&lt;'New EMI Calculator'!$G$10,0,IF(E317&gt;'New EMI Calculator'!$G$10,E317-'New EMI Calculator'!$G$10+1,IF(M316&lt;EMI,0,IF(E317="",NA(),IF(OR(E317='New EMI Calculator'!$G$10),'New EMI Calculator'!$G$10-E317+1))))))</f>
        <v>0</v>
      </c>
      <c r="H317" s="1">
        <f t="shared" si="33"/>
        <v>0</v>
      </c>
      <c r="I317" s="1">
        <f>IF(E317="",0,IF(M316&lt;I316,M316,IF(E317="",NA(),IF(H317=1,I316*(1+'New EMI Calculator'!$G$11),IF(OR(E317='New EMI Calculator'!$G$10),EMI*(1+'New EMI Calculator'!$G$11),I316)))))</f>
        <v>0</v>
      </c>
      <c r="J317" s="1">
        <f t="shared" si="34"/>
        <v>0</v>
      </c>
      <c r="K317" s="1" t="str">
        <f t="shared" si="28"/>
        <v/>
      </c>
      <c r="L317" s="1" t="str">
        <f t="shared" si="29"/>
        <v/>
      </c>
      <c r="M317" s="1" t="str">
        <f t="shared" si="30"/>
        <v/>
      </c>
      <c r="N317" s="28"/>
    </row>
    <row r="318" spans="4:14" ht="15.75">
      <c r="D318" s="28"/>
      <c r="E318" s="35" t="str">
        <f t="shared" si="31"/>
        <v/>
      </c>
      <c r="F318" s="1">
        <f t="shared" si="32"/>
        <v>0</v>
      </c>
      <c r="G318" s="1">
        <f>IF(E318="",0,IF(E318&lt;'New EMI Calculator'!$G$10,0,IF(E318&gt;'New EMI Calculator'!$G$10,E318-'New EMI Calculator'!$G$10+1,IF(M317&lt;EMI,0,IF(E318="",NA(),IF(OR(E318='New EMI Calculator'!$G$10),'New EMI Calculator'!$G$10-E318+1))))))</f>
        <v>0</v>
      </c>
      <c r="H318" s="1">
        <f t="shared" si="33"/>
        <v>0</v>
      </c>
      <c r="I318" s="1">
        <f>IF(E318="",0,IF(M317&lt;I317,M317,IF(E318="",NA(),IF(H318=1,I317*(1+'New EMI Calculator'!$G$11),IF(OR(E318='New EMI Calculator'!$G$10),EMI*(1+'New EMI Calculator'!$G$11),I317)))))</f>
        <v>0</v>
      </c>
      <c r="J318" s="1">
        <f t="shared" si="34"/>
        <v>0</v>
      </c>
      <c r="K318" s="1" t="str">
        <f t="shared" si="28"/>
        <v/>
      </c>
      <c r="L318" s="1" t="str">
        <f t="shared" si="29"/>
        <v/>
      </c>
      <c r="M318" s="1" t="str">
        <f t="shared" si="30"/>
        <v/>
      </c>
      <c r="N318" s="28"/>
    </row>
    <row r="319" spans="4:14" ht="15.75">
      <c r="D319" s="28"/>
      <c r="E319" s="35" t="str">
        <f t="shared" si="31"/>
        <v/>
      </c>
      <c r="F319" s="1">
        <f t="shared" si="32"/>
        <v>0</v>
      </c>
      <c r="G319" s="1">
        <f>IF(E319="",0,IF(E319&lt;'New EMI Calculator'!$G$10,0,IF(E319&gt;'New EMI Calculator'!$G$10,E319-'New EMI Calculator'!$G$10+1,IF(M318&lt;EMI,0,IF(E319="",NA(),IF(OR(E319='New EMI Calculator'!$G$10),'New EMI Calculator'!$G$10-E319+1))))))</f>
        <v>0</v>
      </c>
      <c r="H319" s="1">
        <f t="shared" si="33"/>
        <v>0</v>
      </c>
      <c r="I319" s="1">
        <f>IF(E319="",0,IF(M318&lt;I318,M318,IF(E319="",NA(),IF(H319=1,I318*(1+'New EMI Calculator'!$G$11),IF(OR(E319='New EMI Calculator'!$G$10),EMI*(1+'New EMI Calculator'!$G$11),I318)))))</f>
        <v>0</v>
      </c>
      <c r="J319" s="1">
        <f t="shared" si="34"/>
        <v>0</v>
      </c>
      <c r="K319" s="1" t="str">
        <f t="shared" si="28"/>
        <v/>
      </c>
      <c r="L319" s="1" t="str">
        <f t="shared" si="29"/>
        <v/>
      </c>
      <c r="M319" s="1" t="str">
        <f t="shared" si="30"/>
        <v/>
      </c>
      <c r="N319" s="28"/>
    </row>
    <row r="320" spans="4:14" ht="15.75">
      <c r="D320" s="28"/>
      <c r="E320" s="35" t="str">
        <f t="shared" si="31"/>
        <v/>
      </c>
      <c r="F320" s="1">
        <f t="shared" si="32"/>
        <v>0</v>
      </c>
      <c r="G320" s="1">
        <f>IF(E320="",0,IF(E320&lt;'New EMI Calculator'!$G$10,0,IF(E320&gt;'New EMI Calculator'!$G$10,E320-'New EMI Calculator'!$G$10+1,IF(M319&lt;EMI,0,IF(E320="",NA(),IF(OR(E320='New EMI Calculator'!$G$10),'New EMI Calculator'!$G$10-E320+1))))))</f>
        <v>0</v>
      </c>
      <c r="H320" s="1">
        <f t="shared" si="33"/>
        <v>0</v>
      </c>
      <c r="I320" s="1">
        <f>IF(E320="",0,IF(M319&lt;I319,M319,IF(E320="",NA(),IF(H320=1,I319*(1+'New EMI Calculator'!$G$11),IF(OR(E320='New EMI Calculator'!$G$10),EMI*(1+'New EMI Calculator'!$G$11),I319)))))</f>
        <v>0</v>
      </c>
      <c r="J320" s="1">
        <f t="shared" si="34"/>
        <v>0</v>
      </c>
      <c r="K320" s="1" t="str">
        <f t="shared" si="28"/>
        <v/>
      </c>
      <c r="L320" s="1" t="str">
        <f t="shared" si="29"/>
        <v/>
      </c>
      <c r="M320" s="1" t="str">
        <f t="shared" si="30"/>
        <v/>
      </c>
      <c r="N320" s="28"/>
    </row>
    <row r="321" spans="4:14" ht="15.75">
      <c r="D321" s="28"/>
      <c r="E321" s="35" t="str">
        <f t="shared" si="31"/>
        <v/>
      </c>
      <c r="F321" s="1">
        <f t="shared" si="32"/>
        <v>0</v>
      </c>
      <c r="G321" s="1">
        <f>IF(E321="",0,IF(E321&lt;'New EMI Calculator'!$G$10,0,IF(E321&gt;'New EMI Calculator'!$G$10,E321-'New EMI Calculator'!$G$10+1,IF(M320&lt;EMI,0,IF(E321="",NA(),IF(OR(E321='New EMI Calculator'!$G$10),'New EMI Calculator'!$G$10-E321+1))))))</f>
        <v>0</v>
      </c>
      <c r="H321" s="1">
        <f t="shared" si="33"/>
        <v>0</v>
      </c>
      <c r="I321" s="1">
        <f>IF(E321="",0,IF(M320&lt;I320,M320,IF(E321="",NA(),IF(H321=1,I320*(1+'New EMI Calculator'!$G$11),IF(OR(E321='New EMI Calculator'!$G$10),EMI*(1+'New EMI Calculator'!$G$11),I320)))))</f>
        <v>0</v>
      </c>
      <c r="J321" s="1">
        <f t="shared" si="34"/>
        <v>0</v>
      </c>
      <c r="K321" s="1" t="str">
        <f t="shared" si="28"/>
        <v/>
      </c>
      <c r="L321" s="1" t="str">
        <f t="shared" si="29"/>
        <v/>
      </c>
      <c r="M321" s="1" t="str">
        <f t="shared" si="30"/>
        <v/>
      </c>
      <c r="N321" s="28"/>
    </row>
    <row r="322" spans="4:14" ht="15.75">
      <c r="D322" s="28"/>
      <c r="E322" s="35" t="str">
        <f t="shared" si="31"/>
        <v/>
      </c>
      <c r="F322" s="1">
        <f t="shared" si="32"/>
        <v>0</v>
      </c>
      <c r="G322" s="1">
        <f>IF(E322="",0,IF(E322&lt;'New EMI Calculator'!$G$10,0,IF(E322&gt;'New EMI Calculator'!$G$10,E322-'New EMI Calculator'!$G$10+1,IF(M321&lt;EMI,0,IF(E322="",NA(),IF(OR(E322='New EMI Calculator'!$G$10),'New EMI Calculator'!$G$10-E322+1))))))</f>
        <v>0</v>
      </c>
      <c r="H322" s="1">
        <f t="shared" si="33"/>
        <v>0</v>
      </c>
      <c r="I322" s="1">
        <f>IF(E322="",0,IF(M321&lt;I321,M321,IF(E322="",NA(),IF(H322=1,I321*(1+'New EMI Calculator'!$G$11),IF(OR(E322='New EMI Calculator'!$G$10),EMI*(1+'New EMI Calculator'!$G$11),I321)))))</f>
        <v>0</v>
      </c>
      <c r="J322" s="1">
        <f t="shared" si="34"/>
        <v>0</v>
      </c>
      <c r="K322" s="1" t="str">
        <f t="shared" si="28"/>
        <v/>
      </c>
      <c r="L322" s="1" t="str">
        <f t="shared" si="29"/>
        <v/>
      </c>
      <c r="M322" s="1" t="str">
        <f t="shared" si="30"/>
        <v/>
      </c>
      <c r="N322" s="28"/>
    </row>
    <row r="323" spans="4:14" ht="15.75">
      <c r="D323" s="28"/>
      <c r="E323" s="35" t="str">
        <f t="shared" si="31"/>
        <v/>
      </c>
      <c r="F323" s="1">
        <f t="shared" si="32"/>
        <v>0</v>
      </c>
      <c r="G323" s="1">
        <f>IF(E323="",0,IF(E323&lt;'New EMI Calculator'!$G$10,0,IF(E323&gt;'New EMI Calculator'!$G$10,E323-'New EMI Calculator'!$G$10+1,IF(M322&lt;EMI,0,IF(E323="",NA(),IF(OR(E323='New EMI Calculator'!$G$10),'New EMI Calculator'!$G$10-E323+1))))))</f>
        <v>0</v>
      </c>
      <c r="H323" s="1">
        <f t="shared" si="33"/>
        <v>0</v>
      </c>
      <c r="I323" s="1">
        <f>IF(E323="",0,IF(M322&lt;I322,M322,IF(E323="",NA(),IF(H323=1,I322*(1+'New EMI Calculator'!$G$11),IF(OR(E323='New EMI Calculator'!$G$10),EMI*(1+'New EMI Calculator'!$G$11),I322)))))</f>
        <v>0</v>
      </c>
      <c r="J323" s="1">
        <f t="shared" si="34"/>
        <v>0</v>
      </c>
      <c r="K323" s="1" t="str">
        <f t="shared" si="28"/>
        <v/>
      </c>
      <c r="L323" s="1" t="str">
        <f t="shared" si="29"/>
        <v/>
      </c>
      <c r="M323" s="1" t="str">
        <f t="shared" si="30"/>
        <v/>
      </c>
      <c r="N323" s="28"/>
    </row>
    <row r="324" spans="4:14" ht="15.75">
      <c r="D324" s="28"/>
      <c r="E324" s="35" t="str">
        <f t="shared" si="31"/>
        <v/>
      </c>
      <c r="F324" s="1">
        <f t="shared" si="32"/>
        <v>0</v>
      </c>
      <c r="G324" s="1">
        <f>IF(E324="",0,IF(E324&lt;'New EMI Calculator'!$G$10,0,IF(E324&gt;'New EMI Calculator'!$G$10,E324-'New EMI Calculator'!$G$10+1,IF(M323&lt;EMI,0,IF(E324="",NA(),IF(OR(E324='New EMI Calculator'!$G$10),'New EMI Calculator'!$G$10-E324+1))))))</f>
        <v>0</v>
      </c>
      <c r="H324" s="1">
        <f t="shared" si="33"/>
        <v>0</v>
      </c>
      <c r="I324" s="1">
        <f>IF(E324="",0,IF(M323&lt;I323,M323,IF(E324="",NA(),IF(H324=1,I323*(1+'New EMI Calculator'!$G$11),IF(OR(E324='New EMI Calculator'!$G$10),EMI*(1+'New EMI Calculator'!$G$11),I323)))))</f>
        <v>0</v>
      </c>
      <c r="J324" s="1">
        <f t="shared" si="34"/>
        <v>0</v>
      </c>
      <c r="K324" s="1" t="str">
        <f t="shared" ref="K324:K363" si="35">IF(E324="","",IF(M323&lt;0,0,M323)*Rate/12)</f>
        <v/>
      </c>
      <c r="L324" s="1" t="str">
        <f t="shared" ref="L324:L363" si="36">IF(E324="","",F324+J324-K324)</f>
        <v/>
      </c>
      <c r="M324" s="1" t="str">
        <f t="shared" ref="M324:M363" si="37">IF(AND(F324&lt;&gt;0,F324&lt;EMI),0,IF(E324="","",IF(M323&lt;=0,0,M323-L324)))</f>
        <v/>
      </c>
      <c r="N324" s="28"/>
    </row>
    <row r="325" spans="4:14" ht="15.75">
      <c r="D325" s="28"/>
      <c r="E325" s="35" t="str">
        <f t="shared" ref="E325:E363" si="38">IF(E324="","",IF(M324=0,"",IF(M324&gt;0,E324+1,IF(E324&lt;Term*12,E324+1,""))))</f>
        <v/>
      </c>
      <c r="F325" s="1">
        <f t="shared" ref="F325:F363" si="39">IF(E325="",0,IF(M324&lt;EMI,M324,IF(E325="",NA(),EMI)))</f>
        <v>0</v>
      </c>
      <c r="G325" s="1">
        <f>IF(E325="",0,IF(E325&lt;'New EMI Calculator'!$G$10,0,IF(E325&gt;'New EMI Calculator'!$G$10,E325-'New EMI Calculator'!$G$10+1,IF(M324&lt;EMI,0,IF(E325="",NA(),IF(OR(E325='New EMI Calculator'!$G$10),'New EMI Calculator'!$G$10-E325+1))))))</f>
        <v>0</v>
      </c>
      <c r="H325" s="1">
        <f t="shared" ref="H325:H363" si="40">MOD(G325,12)</f>
        <v>0</v>
      </c>
      <c r="I325" s="1">
        <f>IF(E325="",0,IF(M324&lt;I324,M324,IF(E325="",NA(),IF(H325=1,I324*(1+'New EMI Calculator'!$G$11),IF(OR(E325='New EMI Calculator'!$G$10),EMI*(1+'New EMI Calculator'!$G$11),I324)))))</f>
        <v>0</v>
      </c>
      <c r="J325" s="1">
        <f t="shared" ref="J325:J363" si="41">IF(E325="",0,I325-F325)</f>
        <v>0</v>
      </c>
      <c r="K325" s="1" t="str">
        <f t="shared" si="35"/>
        <v/>
      </c>
      <c r="L325" s="1" t="str">
        <f t="shared" si="36"/>
        <v/>
      </c>
      <c r="M325" s="1" t="str">
        <f t="shared" si="37"/>
        <v/>
      </c>
      <c r="N325" s="28"/>
    </row>
    <row r="326" spans="4:14" ht="15.75">
      <c r="D326" s="28"/>
      <c r="E326" s="35" t="str">
        <f t="shared" si="38"/>
        <v/>
      </c>
      <c r="F326" s="1">
        <f t="shared" si="39"/>
        <v>0</v>
      </c>
      <c r="G326" s="1">
        <f>IF(E326="",0,IF(E326&lt;'New EMI Calculator'!$G$10,0,IF(E326&gt;'New EMI Calculator'!$G$10,E326-'New EMI Calculator'!$G$10+1,IF(M325&lt;EMI,0,IF(E326="",NA(),IF(OR(E326='New EMI Calculator'!$G$10),'New EMI Calculator'!$G$10-E326+1))))))</f>
        <v>0</v>
      </c>
      <c r="H326" s="1">
        <f t="shared" si="40"/>
        <v>0</v>
      </c>
      <c r="I326" s="1">
        <f>IF(E326="",0,IF(M325&lt;I325,M325,IF(E326="",NA(),IF(H326=1,I325*(1+'New EMI Calculator'!$G$11),IF(OR(E326='New EMI Calculator'!$G$10),EMI*(1+'New EMI Calculator'!$G$11),I325)))))</f>
        <v>0</v>
      </c>
      <c r="J326" s="1">
        <f t="shared" si="41"/>
        <v>0</v>
      </c>
      <c r="K326" s="1" t="str">
        <f t="shared" si="35"/>
        <v/>
      </c>
      <c r="L326" s="1" t="str">
        <f t="shared" si="36"/>
        <v/>
      </c>
      <c r="M326" s="1" t="str">
        <f t="shared" si="37"/>
        <v/>
      </c>
      <c r="N326" s="28"/>
    </row>
    <row r="327" spans="4:14" ht="15.75">
      <c r="D327" s="28"/>
      <c r="E327" s="35" t="str">
        <f t="shared" si="38"/>
        <v/>
      </c>
      <c r="F327" s="1">
        <f t="shared" si="39"/>
        <v>0</v>
      </c>
      <c r="G327" s="1">
        <f>IF(E327="",0,IF(E327&lt;'New EMI Calculator'!$G$10,0,IF(E327&gt;'New EMI Calculator'!$G$10,E327-'New EMI Calculator'!$G$10+1,IF(M326&lt;EMI,0,IF(E327="",NA(),IF(OR(E327='New EMI Calculator'!$G$10),'New EMI Calculator'!$G$10-E327+1))))))</f>
        <v>0</v>
      </c>
      <c r="H327" s="1">
        <f t="shared" si="40"/>
        <v>0</v>
      </c>
      <c r="I327" s="1">
        <f>IF(E327="",0,IF(M326&lt;I326,M326,IF(E327="",NA(),IF(H327=1,I326*(1+'New EMI Calculator'!$G$11),IF(OR(E327='New EMI Calculator'!$G$10),EMI*(1+'New EMI Calculator'!$G$11),I326)))))</f>
        <v>0</v>
      </c>
      <c r="J327" s="1">
        <f t="shared" si="41"/>
        <v>0</v>
      </c>
      <c r="K327" s="1" t="str">
        <f t="shared" si="35"/>
        <v/>
      </c>
      <c r="L327" s="1" t="str">
        <f t="shared" si="36"/>
        <v/>
      </c>
      <c r="M327" s="1" t="str">
        <f t="shared" si="37"/>
        <v/>
      </c>
      <c r="N327" s="28"/>
    </row>
    <row r="328" spans="4:14" ht="15.75">
      <c r="D328" s="28"/>
      <c r="E328" s="35" t="str">
        <f t="shared" si="38"/>
        <v/>
      </c>
      <c r="F328" s="1">
        <f t="shared" si="39"/>
        <v>0</v>
      </c>
      <c r="G328" s="1">
        <f>IF(E328="",0,IF(E328&lt;'New EMI Calculator'!$G$10,0,IF(E328&gt;'New EMI Calculator'!$G$10,E328-'New EMI Calculator'!$G$10+1,IF(M327&lt;EMI,0,IF(E328="",NA(),IF(OR(E328='New EMI Calculator'!$G$10),'New EMI Calculator'!$G$10-E328+1))))))</f>
        <v>0</v>
      </c>
      <c r="H328" s="1">
        <f t="shared" si="40"/>
        <v>0</v>
      </c>
      <c r="I328" s="1">
        <f>IF(E328="",0,IF(M327&lt;I327,M327,IF(E328="",NA(),IF(H328=1,I327*(1+'New EMI Calculator'!$G$11),IF(OR(E328='New EMI Calculator'!$G$10),EMI*(1+'New EMI Calculator'!$G$11),I327)))))</f>
        <v>0</v>
      </c>
      <c r="J328" s="1">
        <f t="shared" si="41"/>
        <v>0</v>
      </c>
      <c r="K328" s="1" t="str">
        <f t="shared" si="35"/>
        <v/>
      </c>
      <c r="L328" s="1" t="str">
        <f t="shared" si="36"/>
        <v/>
      </c>
      <c r="M328" s="1" t="str">
        <f t="shared" si="37"/>
        <v/>
      </c>
      <c r="N328" s="28"/>
    </row>
    <row r="329" spans="4:14" ht="15.75">
      <c r="D329" s="28"/>
      <c r="E329" s="35" t="str">
        <f t="shared" si="38"/>
        <v/>
      </c>
      <c r="F329" s="1">
        <f t="shared" si="39"/>
        <v>0</v>
      </c>
      <c r="G329" s="1">
        <f>IF(E329="",0,IF(E329&lt;'New EMI Calculator'!$G$10,0,IF(E329&gt;'New EMI Calculator'!$G$10,E329-'New EMI Calculator'!$G$10+1,IF(M328&lt;EMI,0,IF(E329="",NA(),IF(OR(E329='New EMI Calculator'!$G$10),'New EMI Calculator'!$G$10-E329+1))))))</f>
        <v>0</v>
      </c>
      <c r="H329" s="1">
        <f t="shared" si="40"/>
        <v>0</v>
      </c>
      <c r="I329" s="1">
        <f>IF(E329="",0,IF(M328&lt;I328,M328,IF(E329="",NA(),IF(H329=1,I328*(1+'New EMI Calculator'!$G$11),IF(OR(E329='New EMI Calculator'!$G$10),EMI*(1+'New EMI Calculator'!$G$11),I328)))))</f>
        <v>0</v>
      </c>
      <c r="J329" s="1">
        <f t="shared" si="41"/>
        <v>0</v>
      </c>
      <c r="K329" s="1" t="str">
        <f t="shared" si="35"/>
        <v/>
      </c>
      <c r="L329" s="1" t="str">
        <f t="shared" si="36"/>
        <v/>
      </c>
      <c r="M329" s="1" t="str">
        <f t="shared" si="37"/>
        <v/>
      </c>
      <c r="N329" s="28"/>
    </row>
    <row r="330" spans="4:14" ht="15.75">
      <c r="D330" s="28"/>
      <c r="E330" s="35" t="str">
        <f t="shared" si="38"/>
        <v/>
      </c>
      <c r="F330" s="1">
        <f t="shared" si="39"/>
        <v>0</v>
      </c>
      <c r="G330" s="1">
        <f>IF(E330="",0,IF(E330&lt;'New EMI Calculator'!$G$10,0,IF(E330&gt;'New EMI Calculator'!$G$10,E330-'New EMI Calculator'!$G$10+1,IF(M329&lt;EMI,0,IF(E330="",NA(),IF(OR(E330='New EMI Calculator'!$G$10),'New EMI Calculator'!$G$10-E330+1))))))</f>
        <v>0</v>
      </c>
      <c r="H330" s="1">
        <f t="shared" si="40"/>
        <v>0</v>
      </c>
      <c r="I330" s="1">
        <f>IF(E330="",0,IF(M329&lt;I329,M329,IF(E330="",NA(),IF(H330=1,I329*(1+'New EMI Calculator'!$G$11),IF(OR(E330='New EMI Calculator'!$G$10),EMI*(1+'New EMI Calculator'!$G$11),I329)))))</f>
        <v>0</v>
      </c>
      <c r="J330" s="1">
        <f t="shared" si="41"/>
        <v>0</v>
      </c>
      <c r="K330" s="1" t="str">
        <f t="shared" si="35"/>
        <v/>
      </c>
      <c r="L330" s="1" t="str">
        <f t="shared" si="36"/>
        <v/>
      </c>
      <c r="M330" s="1" t="str">
        <f t="shared" si="37"/>
        <v/>
      </c>
      <c r="N330" s="28"/>
    </row>
    <row r="331" spans="4:14" ht="15.75">
      <c r="D331" s="28"/>
      <c r="E331" s="35" t="str">
        <f t="shared" si="38"/>
        <v/>
      </c>
      <c r="F331" s="1">
        <f t="shared" si="39"/>
        <v>0</v>
      </c>
      <c r="G331" s="1">
        <f>IF(E331="",0,IF(E331&lt;'New EMI Calculator'!$G$10,0,IF(E331&gt;'New EMI Calculator'!$G$10,E331-'New EMI Calculator'!$G$10+1,IF(M330&lt;EMI,0,IF(E331="",NA(),IF(OR(E331='New EMI Calculator'!$G$10),'New EMI Calculator'!$G$10-E331+1))))))</f>
        <v>0</v>
      </c>
      <c r="H331" s="1">
        <f t="shared" si="40"/>
        <v>0</v>
      </c>
      <c r="I331" s="1">
        <f>IF(E331="",0,IF(M330&lt;I330,M330,IF(E331="",NA(),IF(H331=1,I330*(1+'New EMI Calculator'!$G$11),IF(OR(E331='New EMI Calculator'!$G$10),EMI*(1+'New EMI Calculator'!$G$11),I330)))))</f>
        <v>0</v>
      </c>
      <c r="J331" s="1">
        <f t="shared" si="41"/>
        <v>0</v>
      </c>
      <c r="K331" s="1" t="str">
        <f t="shared" si="35"/>
        <v/>
      </c>
      <c r="L331" s="1" t="str">
        <f t="shared" si="36"/>
        <v/>
      </c>
      <c r="M331" s="1" t="str">
        <f t="shared" si="37"/>
        <v/>
      </c>
      <c r="N331" s="28"/>
    </row>
    <row r="332" spans="4:14" ht="15.75">
      <c r="D332" s="28"/>
      <c r="E332" s="35" t="str">
        <f t="shared" si="38"/>
        <v/>
      </c>
      <c r="F332" s="1">
        <f t="shared" si="39"/>
        <v>0</v>
      </c>
      <c r="G332" s="1">
        <f>IF(E332="",0,IF(E332&lt;'New EMI Calculator'!$G$10,0,IF(E332&gt;'New EMI Calculator'!$G$10,E332-'New EMI Calculator'!$G$10+1,IF(M331&lt;EMI,0,IF(E332="",NA(),IF(OR(E332='New EMI Calculator'!$G$10),'New EMI Calculator'!$G$10-E332+1))))))</f>
        <v>0</v>
      </c>
      <c r="H332" s="1">
        <f t="shared" si="40"/>
        <v>0</v>
      </c>
      <c r="I332" s="1">
        <f>IF(E332="",0,IF(M331&lt;I331,M331,IF(E332="",NA(),IF(H332=1,I331*(1+'New EMI Calculator'!$G$11),IF(OR(E332='New EMI Calculator'!$G$10),EMI*(1+'New EMI Calculator'!$G$11),I331)))))</f>
        <v>0</v>
      </c>
      <c r="J332" s="1">
        <f t="shared" si="41"/>
        <v>0</v>
      </c>
      <c r="K332" s="1" t="str">
        <f t="shared" si="35"/>
        <v/>
      </c>
      <c r="L332" s="1" t="str">
        <f t="shared" si="36"/>
        <v/>
      </c>
      <c r="M332" s="1" t="str">
        <f t="shared" si="37"/>
        <v/>
      </c>
      <c r="N332" s="28"/>
    </row>
    <row r="333" spans="4:14" ht="15.75">
      <c r="D333" s="28"/>
      <c r="E333" s="35" t="str">
        <f t="shared" si="38"/>
        <v/>
      </c>
      <c r="F333" s="1">
        <f t="shared" si="39"/>
        <v>0</v>
      </c>
      <c r="G333" s="1">
        <f>IF(E333="",0,IF(E333&lt;'New EMI Calculator'!$G$10,0,IF(E333&gt;'New EMI Calculator'!$G$10,E333-'New EMI Calculator'!$G$10+1,IF(M332&lt;EMI,0,IF(E333="",NA(),IF(OR(E333='New EMI Calculator'!$G$10),'New EMI Calculator'!$G$10-E333+1))))))</f>
        <v>0</v>
      </c>
      <c r="H333" s="1">
        <f t="shared" si="40"/>
        <v>0</v>
      </c>
      <c r="I333" s="1">
        <f>IF(E333="",0,IF(M332&lt;I332,M332,IF(E333="",NA(),IF(H333=1,I332*(1+'New EMI Calculator'!$G$11),IF(OR(E333='New EMI Calculator'!$G$10),EMI*(1+'New EMI Calculator'!$G$11),I332)))))</f>
        <v>0</v>
      </c>
      <c r="J333" s="1">
        <f t="shared" si="41"/>
        <v>0</v>
      </c>
      <c r="K333" s="1" t="str">
        <f t="shared" si="35"/>
        <v/>
      </c>
      <c r="L333" s="1" t="str">
        <f t="shared" si="36"/>
        <v/>
      </c>
      <c r="M333" s="1" t="str">
        <f t="shared" si="37"/>
        <v/>
      </c>
      <c r="N333" s="28"/>
    </row>
    <row r="334" spans="4:14" ht="15.75">
      <c r="D334" s="28"/>
      <c r="E334" s="35" t="str">
        <f t="shared" si="38"/>
        <v/>
      </c>
      <c r="F334" s="1">
        <f t="shared" si="39"/>
        <v>0</v>
      </c>
      <c r="G334" s="1">
        <f>IF(E334="",0,IF(E334&lt;'New EMI Calculator'!$G$10,0,IF(E334&gt;'New EMI Calculator'!$G$10,E334-'New EMI Calculator'!$G$10+1,IF(M333&lt;EMI,0,IF(E334="",NA(),IF(OR(E334='New EMI Calculator'!$G$10),'New EMI Calculator'!$G$10-E334+1))))))</f>
        <v>0</v>
      </c>
      <c r="H334" s="1">
        <f t="shared" si="40"/>
        <v>0</v>
      </c>
      <c r="I334" s="1">
        <f>IF(E334="",0,IF(M333&lt;I333,M333,IF(E334="",NA(),IF(H334=1,I333*(1+'New EMI Calculator'!$G$11),IF(OR(E334='New EMI Calculator'!$G$10),EMI*(1+'New EMI Calculator'!$G$11),I333)))))</f>
        <v>0</v>
      </c>
      <c r="J334" s="1">
        <f t="shared" si="41"/>
        <v>0</v>
      </c>
      <c r="K334" s="1" t="str">
        <f t="shared" si="35"/>
        <v/>
      </c>
      <c r="L334" s="1" t="str">
        <f t="shared" si="36"/>
        <v/>
      </c>
      <c r="M334" s="1" t="str">
        <f t="shared" si="37"/>
        <v/>
      </c>
      <c r="N334" s="28"/>
    </row>
    <row r="335" spans="4:14" ht="15.75">
      <c r="D335" s="28"/>
      <c r="E335" s="35" t="str">
        <f t="shared" si="38"/>
        <v/>
      </c>
      <c r="F335" s="1">
        <f t="shared" si="39"/>
        <v>0</v>
      </c>
      <c r="G335" s="1">
        <f>IF(E335="",0,IF(E335&lt;'New EMI Calculator'!$G$10,0,IF(E335&gt;'New EMI Calculator'!$G$10,E335-'New EMI Calculator'!$G$10+1,IF(M334&lt;EMI,0,IF(E335="",NA(),IF(OR(E335='New EMI Calculator'!$G$10),'New EMI Calculator'!$G$10-E335+1))))))</f>
        <v>0</v>
      </c>
      <c r="H335" s="1">
        <f t="shared" si="40"/>
        <v>0</v>
      </c>
      <c r="I335" s="1">
        <f>IF(E335="",0,IF(M334&lt;I334,M334,IF(E335="",NA(),IF(H335=1,I334*(1+'New EMI Calculator'!$G$11),IF(OR(E335='New EMI Calculator'!$G$10),EMI*(1+'New EMI Calculator'!$G$11),I334)))))</f>
        <v>0</v>
      </c>
      <c r="J335" s="1">
        <f t="shared" si="41"/>
        <v>0</v>
      </c>
      <c r="K335" s="1" t="str">
        <f t="shared" si="35"/>
        <v/>
      </c>
      <c r="L335" s="1" t="str">
        <f t="shared" si="36"/>
        <v/>
      </c>
      <c r="M335" s="1" t="str">
        <f t="shared" si="37"/>
        <v/>
      </c>
      <c r="N335" s="28"/>
    </row>
    <row r="336" spans="4:14" ht="15.75">
      <c r="D336" s="28"/>
      <c r="E336" s="35" t="str">
        <f t="shared" si="38"/>
        <v/>
      </c>
      <c r="F336" s="1">
        <f t="shared" si="39"/>
        <v>0</v>
      </c>
      <c r="G336" s="1">
        <f>IF(E336="",0,IF(E336&lt;'New EMI Calculator'!$G$10,0,IF(E336&gt;'New EMI Calculator'!$G$10,E336-'New EMI Calculator'!$G$10+1,IF(M335&lt;EMI,0,IF(E336="",NA(),IF(OR(E336='New EMI Calculator'!$G$10),'New EMI Calculator'!$G$10-E336+1))))))</f>
        <v>0</v>
      </c>
      <c r="H336" s="1">
        <f t="shared" si="40"/>
        <v>0</v>
      </c>
      <c r="I336" s="1">
        <f>IF(E336="",0,IF(M335&lt;I335,M335,IF(E336="",NA(),IF(H336=1,I335*(1+'New EMI Calculator'!$G$11),IF(OR(E336='New EMI Calculator'!$G$10),EMI*(1+'New EMI Calculator'!$G$11),I335)))))</f>
        <v>0</v>
      </c>
      <c r="J336" s="1">
        <f t="shared" si="41"/>
        <v>0</v>
      </c>
      <c r="K336" s="1" t="str">
        <f t="shared" si="35"/>
        <v/>
      </c>
      <c r="L336" s="1" t="str">
        <f t="shared" si="36"/>
        <v/>
      </c>
      <c r="M336" s="1" t="str">
        <f t="shared" si="37"/>
        <v/>
      </c>
      <c r="N336" s="28"/>
    </row>
    <row r="337" spans="4:14" ht="15.75">
      <c r="D337" s="28"/>
      <c r="E337" s="35" t="str">
        <f t="shared" si="38"/>
        <v/>
      </c>
      <c r="F337" s="1">
        <f t="shared" si="39"/>
        <v>0</v>
      </c>
      <c r="G337" s="1">
        <f>IF(E337="",0,IF(E337&lt;'New EMI Calculator'!$G$10,0,IF(E337&gt;'New EMI Calculator'!$G$10,E337-'New EMI Calculator'!$G$10+1,IF(M336&lt;EMI,0,IF(E337="",NA(),IF(OR(E337='New EMI Calculator'!$G$10),'New EMI Calculator'!$G$10-E337+1))))))</f>
        <v>0</v>
      </c>
      <c r="H337" s="1">
        <f t="shared" si="40"/>
        <v>0</v>
      </c>
      <c r="I337" s="1">
        <f>IF(E337="",0,IF(M336&lt;I336,M336,IF(E337="",NA(),IF(H337=1,I336*(1+'New EMI Calculator'!$G$11),IF(OR(E337='New EMI Calculator'!$G$10),EMI*(1+'New EMI Calculator'!$G$11),I336)))))</f>
        <v>0</v>
      </c>
      <c r="J337" s="1">
        <f t="shared" si="41"/>
        <v>0</v>
      </c>
      <c r="K337" s="1" t="str">
        <f t="shared" si="35"/>
        <v/>
      </c>
      <c r="L337" s="1" t="str">
        <f t="shared" si="36"/>
        <v/>
      </c>
      <c r="M337" s="1" t="str">
        <f t="shared" si="37"/>
        <v/>
      </c>
      <c r="N337" s="28"/>
    </row>
    <row r="338" spans="4:14" ht="15.75">
      <c r="D338" s="28"/>
      <c r="E338" s="35" t="str">
        <f t="shared" si="38"/>
        <v/>
      </c>
      <c r="F338" s="1">
        <f t="shared" si="39"/>
        <v>0</v>
      </c>
      <c r="G338" s="1">
        <f>IF(E338="",0,IF(E338&lt;'New EMI Calculator'!$G$10,0,IF(E338&gt;'New EMI Calculator'!$G$10,E338-'New EMI Calculator'!$G$10+1,IF(M337&lt;EMI,0,IF(E338="",NA(),IF(OR(E338='New EMI Calculator'!$G$10),'New EMI Calculator'!$G$10-E338+1))))))</f>
        <v>0</v>
      </c>
      <c r="H338" s="1">
        <f t="shared" si="40"/>
        <v>0</v>
      </c>
      <c r="I338" s="1">
        <f>IF(E338="",0,IF(M337&lt;I337,M337,IF(E338="",NA(),IF(H338=1,I337*(1+'New EMI Calculator'!$G$11),IF(OR(E338='New EMI Calculator'!$G$10),EMI*(1+'New EMI Calculator'!$G$11),I337)))))</f>
        <v>0</v>
      </c>
      <c r="J338" s="1">
        <f t="shared" si="41"/>
        <v>0</v>
      </c>
      <c r="K338" s="1" t="str">
        <f t="shared" si="35"/>
        <v/>
      </c>
      <c r="L338" s="1" t="str">
        <f t="shared" si="36"/>
        <v/>
      </c>
      <c r="M338" s="1" t="str">
        <f t="shared" si="37"/>
        <v/>
      </c>
      <c r="N338" s="28"/>
    </row>
    <row r="339" spans="4:14" ht="15.75">
      <c r="D339" s="28"/>
      <c r="E339" s="35" t="str">
        <f t="shared" si="38"/>
        <v/>
      </c>
      <c r="F339" s="1">
        <f t="shared" si="39"/>
        <v>0</v>
      </c>
      <c r="G339" s="1">
        <f>IF(E339="",0,IF(E339&lt;'New EMI Calculator'!$G$10,0,IF(E339&gt;'New EMI Calculator'!$G$10,E339-'New EMI Calculator'!$G$10+1,IF(M338&lt;EMI,0,IF(E339="",NA(),IF(OR(E339='New EMI Calculator'!$G$10),'New EMI Calculator'!$G$10-E339+1))))))</f>
        <v>0</v>
      </c>
      <c r="H339" s="1">
        <f t="shared" si="40"/>
        <v>0</v>
      </c>
      <c r="I339" s="1">
        <f>IF(E339="",0,IF(M338&lt;I338,M338,IF(E339="",NA(),IF(H339=1,I338*(1+'New EMI Calculator'!$G$11),IF(OR(E339='New EMI Calculator'!$G$10),EMI*(1+'New EMI Calculator'!$G$11),I338)))))</f>
        <v>0</v>
      </c>
      <c r="J339" s="1">
        <f t="shared" si="41"/>
        <v>0</v>
      </c>
      <c r="K339" s="1" t="str">
        <f t="shared" si="35"/>
        <v/>
      </c>
      <c r="L339" s="1" t="str">
        <f t="shared" si="36"/>
        <v/>
      </c>
      <c r="M339" s="1" t="str">
        <f t="shared" si="37"/>
        <v/>
      </c>
      <c r="N339" s="28"/>
    </row>
    <row r="340" spans="4:14" ht="15.75">
      <c r="D340" s="28"/>
      <c r="E340" s="35" t="str">
        <f t="shared" si="38"/>
        <v/>
      </c>
      <c r="F340" s="1">
        <f t="shared" si="39"/>
        <v>0</v>
      </c>
      <c r="G340" s="1">
        <f>IF(E340="",0,IF(E340&lt;'New EMI Calculator'!$G$10,0,IF(E340&gt;'New EMI Calculator'!$G$10,E340-'New EMI Calculator'!$G$10+1,IF(M339&lt;EMI,0,IF(E340="",NA(),IF(OR(E340='New EMI Calculator'!$G$10),'New EMI Calculator'!$G$10-E340+1))))))</f>
        <v>0</v>
      </c>
      <c r="H340" s="1">
        <f t="shared" si="40"/>
        <v>0</v>
      </c>
      <c r="I340" s="1">
        <f>IF(E340="",0,IF(M339&lt;I339,M339,IF(E340="",NA(),IF(H340=1,I339*(1+'New EMI Calculator'!$G$11),IF(OR(E340='New EMI Calculator'!$G$10),EMI*(1+'New EMI Calculator'!$G$11),I339)))))</f>
        <v>0</v>
      </c>
      <c r="J340" s="1">
        <f t="shared" si="41"/>
        <v>0</v>
      </c>
      <c r="K340" s="1" t="str">
        <f t="shared" si="35"/>
        <v/>
      </c>
      <c r="L340" s="1" t="str">
        <f t="shared" si="36"/>
        <v/>
      </c>
      <c r="M340" s="1" t="str">
        <f t="shared" si="37"/>
        <v/>
      </c>
      <c r="N340" s="28"/>
    </row>
    <row r="341" spans="4:14" ht="15.75">
      <c r="D341" s="28"/>
      <c r="E341" s="35" t="str">
        <f t="shared" si="38"/>
        <v/>
      </c>
      <c r="F341" s="1">
        <f t="shared" si="39"/>
        <v>0</v>
      </c>
      <c r="G341" s="1">
        <f>IF(E341="",0,IF(E341&lt;'New EMI Calculator'!$G$10,0,IF(E341&gt;'New EMI Calculator'!$G$10,E341-'New EMI Calculator'!$G$10+1,IF(M340&lt;EMI,0,IF(E341="",NA(),IF(OR(E341='New EMI Calculator'!$G$10),'New EMI Calculator'!$G$10-E341+1))))))</f>
        <v>0</v>
      </c>
      <c r="H341" s="1">
        <f t="shared" si="40"/>
        <v>0</v>
      </c>
      <c r="I341" s="1">
        <f>IF(E341="",0,IF(M340&lt;I340,M340,IF(E341="",NA(),IF(H341=1,I340*(1+'New EMI Calculator'!$G$11),IF(OR(E341='New EMI Calculator'!$G$10),EMI*(1+'New EMI Calculator'!$G$11),I340)))))</f>
        <v>0</v>
      </c>
      <c r="J341" s="1">
        <f t="shared" si="41"/>
        <v>0</v>
      </c>
      <c r="K341" s="1" t="str">
        <f t="shared" si="35"/>
        <v/>
      </c>
      <c r="L341" s="1" t="str">
        <f t="shared" si="36"/>
        <v/>
      </c>
      <c r="M341" s="1" t="str">
        <f t="shared" si="37"/>
        <v/>
      </c>
      <c r="N341" s="28"/>
    </row>
    <row r="342" spans="4:14" ht="15.75">
      <c r="D342" s="28"/>
      <c r="E342" s="35" t="str">
        <f t="shared" si="38"/>
        <v/>
      </c>
      <c r="F342" s="1">
        <f t="shared" si="39"/>
        <v>0</v>
      </c>
      <c r="G342" s="1">
        <f>IF(E342="",0,IF(E342&lt;'New EMI Calculator'!$G$10,0,IF(E342&gt;'New EMI Calculator'!$G$10,E342-'New EMI Calculator'!$G$10+1,IF(M341&lt;EMI,0,IF(E342="",NA(),IF(OR(E342='New EMI Calculator'!$G$10),'New EMI Calculator'!$G$10-E342+1))))))</f>
        <v>0</v>
      </c>
      <c r="H342" s="1">
        <f t="shared" si="40"/>
        <v>0</v>
      </c>
      <c r="I342" s="1">
        <f>IF(E342="",0,IF(M341&lt;I341,M341,IF(E342="",NA(),IF(H342=1,I341*(1+'New EMI Calculator'!$G$11),IF(OR(E342='New EMI Calculator'!$G$10),EMI*(1+'New EMI Calculator'!$G$11),I341)))))</f>
        <v>0</v>
      </c>
      <c r="J342" s="1">
        <f t="shared" si="41"/>
        <v>0</v>
      </c>
      <c r="K342" s="1" t="str">
        <f t="shared" si="35"/>
        <v/>
      </c>
      <c r="L342" s="1" t="str">
        <f t="shared" si="36"/>
        <v/>
      </c>
      <c r="M342" s="1" t="str">
        <f t="shared" si="37"/>
        <v/>
      </c>
      <c r="N342" s="28"/>
    </row>
    <row r="343" spans="4:14" ht="15.75">
      <c r="D343" s="28"/>
      <c r="E343" s="35" t="str">
        <f t="shared" si="38"/>
        <v/>
      </c>
      <c r="F343" s="1">
        <f t="shared" si="39"/>
        <v>0</v>
      </c>
      <c r="G343" s="1">
        <f>IF(E343="",0,IF(E343&lt;'New EMI Calculator'!$G$10,0,IF(E343&gt;'New EMI Calculator'!$G$10,E343-'New EMI Calculator'!$G$10+1,IF(M342&lt;EMI,0,IF(E343="",NA(),IF(OR(E343='New EMI Calculator'!$G$10),'New EMI Calculator'!$G$10-E343+1))))))</f>
        <v>0</v>
      </c>
      <c r="H343" s="1">
        <f t="shared" si="40"/>
        <v>0</v>
      </c>
      <c r="I343" s="1">
        <f>IF(E343="",0,IF(M342&lt;I342,M342,IF(E343="",NA(),IF(H343=1,I342*(1+'New EMI Calculator'!$G$11),IF(OR(E343='New EMI Calculator'!$G$10),EMI*(1+'New EMI Calculator'!$G$11),I342)))))</f>
        <v>0</v>
      </c>
      <c r="J343" s="1">
        <f t="shared" si="41"/>
        <v>0</v>
      </c>
      <c r="K343" s="1" t="str">
        <f t="shared" si="35"/>
        <v/>
      </c>
      <c r="L343" s="1" t="str">
        <f t="shared" si="36"/>
        <v/>
      </c>
      <c r="M343" s="1" t="str">
        <f t="shared" si="37"/>
        <v/>
      </c>
      <c r="N343" s="28"/>
    </row>
    <row r="344" spans="4:14" ht="15.75">
      <c r="D344" s="28"/>
      <c r="E344" s="35" t="str">
        <f t="shared" si="38"/>
        <v/>
      </c>
      <c r="F344" s="1">
        <f t="shared" si="39"/>
        <v>0</v>
      </c>
      <c r="G344" s="1">
        <f>IF(E344="",0,IF(E344&lt;'New EMI Calculator'!$G$10,0,IF(E344&gt;'New EMI Calculator'!$G$10,E344-'New EMI Calculator'!$G$10+1,IF(M343&lt;EMI,0,IF(E344="",NA(),IF(OR(E344='New EMI Calculator'!$G$10),'New EMI Calculator'!$G$10-E344+1))))))</f>
        <v>0</v>
      </c>
      <c r="H344" s="1">
        <f t="shared" si="40"/>
        <v>0</v>
      </c>
      <c r="I344" s="1">
        <f>IF(E344="",0,IF(M343&lt;I343,M343,IF(E344="",NA(),IF(H344=1,I343*(1+'New EMI Calculator'!$G$11),IF(OR(E344='New EMI Calculator'!$G$10),EMI*(1+'New EMI Calculator'!$G$11),I343)))))</f>
        <v>0</v>
      </c>
      <c r="J344" s="1">
        <f t="shared" si="41"/>
        <v>0</v>
      </c>
      <c r="K344" s="1" t="str">
        <f t="shared" si="35"/>
        <v/>
      </c>
      <c r="L344" s="1" t="str">
        <f t="shared" si="36"/>
        <v/>
      </c>
      <c r="M344" s="1" t="str">
        <f t="shared" si="37"/>
        <v/>
      </c>
      <c r="N344" s="28"/>
    </row>
    <row r="345" spans="4:14" ht="15.75">
      <c r="D345" s="28"/>
      <c r="E345" s="35" t="str">
        <f t="shared" si="38"/>
        <v/>
      </c>
      <c r="F345" s="1">
        <f t="shared" si="39"/>
        <v>0</v>
      </c>
      <c r="G345" s="1">
        <f>IF(E345="",0,IF(E345&lt;'New EMI Calculator'!$G$10,0,IF(E345&gt;'New EMI Calculator'!$G$10,E345-'New EMI Calculator'!$G$10+1,IF(M344&lt;EMI,0,IF(E345="",NA(),IF(OR(E345='New EMI Calculator'!$G$10),'New EMI Calculator'!$G$10-E345+1))))))</f>
        <v>0</v>
      </c>
      <c r="H345" s="1">
        <f t="shared" si="40"/>
        <v>0</v>
      </c>
      <c r="I345" s="1">
        <f>IF(E345="",0,IF(M344&lt;I344,M344,IF(E345="",NA(),IF(H345=1,I344*(1+'New EMI Calculator'!$G$11),IF(OR(E345='New EMI Calculator'!$G$10),EMI*(1+'New EMI Calculator'!$G$11),I344)))))</f>
        <v>0</v>
      </c>
      <c r="J345" s="1">
        <f t="shared" si="41"/>
        <v>0</v>
      </c>
      <c r="K345" s="1" t="str">
        <f t="shared" si="35"/>
        <v/>
      </c>
      <c r="L345" s="1" t="str">
        <f t="shared" si="36"/>
        <v/>
      </c>
      <c r="M345" s="1" t="str">
        <f t="shared" si="37"/>
        <v/>
      </c>
      <c r="N345" s="28"/>
    </row>
    <row r="346" spans="4:14" ht="15.75">
      <c r="D346" s="28"/>
      <c r="E346" s="35" t="str">
        <f t="shared" si="38"/>
        <v/>
      </c>
      <c r="F346" s="1">
        <f t="shared" si="39"/>
        <v>0</v>
      </c>
      <c r="G346" s="1">
        <f>IF(E346="",0,IF(E346&lt;'New EMI Calculator'!$G$10,0,IF(E346&gt;'New EMI Calculator'!$G$10,E346-'New EMI Calculator'!$G$10+1,IF(M345&lt;EMI,0,IF(E346="",NA(),IF(OR(E346='New EMI Calculator'!$G$10),'New EMI Calculator'!$G$10-E346+1))))))</f>
        <v>0</v>
      </c>
      <c r="H346" s="1">
        <f t="shared" si="40"/>
        <v>0</v>
      </c>
      <c r="I346" s="1">
        <f>IF(E346="",0,IF(M345&lt;I345,M345,IF(E346="",NA(),IF(H346=1,I345*(1+'New EMI Calculator'!$G$11),IF(OR(E346='New EMI Calculator'!$G$10),EMI*(1+'New EMI Calculator'!$G$11),I345)))))</f>
        <v>0</v>
      </c>
      <c r="J346" s="1">
        <f t="shared" si="41"/>
        <v>0</v>
      </c>
      <c r="K346" s="1" t="str">
        <f t="shared" si="35"/>
        <v/>
      </c>
      <c r="L346" s="1" t="str">
        <f t="shared" si="36"/>
        <v/>
      </c>
      <c r="M346" s="1" t="str">
        <f t="shared" si="37"/>
        <v/>
      </c>
      <c r="N346" s="28"/>
    </row>
    <row r="347" spans="4:14" ht="15.75">
      <c r="D347" s="28"/>
      <c r="E347" s="35" t="str">
        <f t="shared" si="38"/>
        <v/>
      </c>
      <c r="F347" s="1">
        <f t="shared" si="39"/>
        <v>0</v>
      </c>
      <c r="G347" s="1">
        <f>IF(E347="",0,IF(E347&lt;'New EMI Calculator'!$G$10,0,IF(E347&gt;'New EMI Calculator'!$G$10,E347-'New EMI Calculator'!$G$10+1,IF(M346&lt;EMI,0,IF(E347="",NA(),IF(OR(E347='New EMI Calculator'!$G$10),'New EMI Calculator'!$G$10-E347+1))))))</f>
        <v>0</v>
      </c>
      <c r="H347" s="1">
        <f t="shared" si="40"/>
        <v>0</v>
      </c>
      <c r="I347" s="1">
        <f>IF(E347="",0,IF(M346&lt;I346,M346,IF(E347="",NA(),IF(H347=1,I346*(1+'New EMI Calculator'!$G$11),IF(OR(E347='New EMI Calculator'!$G$10),EMI*(1+'New EMI Calculator'!$G$11),I346)))))</f>
        <v>0</v>
      </c>
      <c r="J347" s="1">
        <f t="shared" si="41"/>
        <v>0</v>
      </c>
      <c r="K347" s="1" t="str">
        <f t="shared" si="35"/>
        <v/>
      </c>
      <c r="L347" s="1" t="str">
        <f t="shared" si="36"/>
        <v/>
      </c>
      <c r="M347" s="1" t="str">
        <f t="shared" si="37"/>
        <v/>
      </c>
      <c r="N347" s="28"/>
    </row>
    <row r="348" spans="4:14" ht="15.75">
      <c r="D348" s="28"/>
      <c r="E348" s="35" t="str">
        <f t="shared" si="38"/>
        <v/>
      </c>
      <c r="F348" s="1">
        <f t="shared" si="39"/>
        <v>0</v>
      </c>
      <c r="G348" s="1">
        <f>IF(E348="",0,IF(E348&lt;'New EMI Calculator'!$G$10,0,IF(E348&gt;'New EMI Calculator'!$G$10,E348-'New EMI Calculator'!$G$10+1,IF(M347&lt;EMI,0,IF(E348="",NA(),IF(OR(E348='New EMI Calculator'!$G$10),'New EMI Calculator'!$G$10-E348+1))))))</f>
        <v>0</v>
      </c>
      <c r="H348" s="1">
        <f t="shared" si="40"/>
        <v>0</v>
      </c>
      <c r="I348" s="1">
        <f>IF(E348="",0,IF(M347&lt;I347,M347,IF(E348="",NA(),IF(H348=1,I347*(1+'New EMI Calculator'!$G$11),IF(OR(E348='New EMI Calculator'!$G$10),EMI*(1+'New EMI Calculator'!$G$11),I347)))))</f>
        <v>0</v>
      </c>
      <c r="J348" s="1">
        <f t="shared" si="41"/>
        <v>0</v>
      </c>
      <c r="K348" s="1" t="str">
        <f t="shared" si="35"/>
        <v/>
      </c>
      <c r="L348" s="1" t="str">
        <f t="shared" si="36"/>
        <v/>
      </c>
      <c r="M348" s="1" t="str">
        <f t="shared" si="37"/>
        <v/>
      </c>
      <c r="N348" s="28"/>
    </row>
    <row r="349" spans="4:14" ht="15.75">
      <c r="D349" s="28"/>
      <c r="E349" s="35" t="str">
        <f t="shared" si="38"/>
        <v/>
      </c>
      <c r="F349" s="1">
        <f t="shared" si="39"/>
        <v>0</v>
      </c>
      <c r="G349" s="1">
        <f>IF(E349="",0,IF(E349&lt;'New EMI Calculator'!$G$10,0,IF(E349&gt;'New EMI Calculator'!$G$10,E349-'New EMI Calculator'!$G$10+1,IF(M348&lt;EMI,0,IF(E349="",NA(),IF(OR(E349='New EMI Calculator'!$G$10),'New EMI Calculator'!$G$10-E349+1))))))</f>
        <v>0</v>
      </c>
      <c r="H349" s="1">
        <f t="shared" si="40"/>
        <v>0</v>
      </c>
      <c r="I349" s="1">
        <f>IF(E349="",0,IF(M348&lt;I348,M348,IF(E349="",NA(),IF(H349=1,I348*(1+'New EMI Calculator'!$G$11),IF(OR(E349='New EMI Calculator'!$G$10),EMI*(1+'New EMI Calculator'!$G$11),I348)))))</f>
        <v>0</v>
      </c>
      <c r="J349" s="1">
        <f t="shared" si="41"/>
        <v>0</v>
      </c>
      <c r="K349" s="1" t="str">
        <f t="shared" si="35"/>
        <v/>
      </c>
      <c r="L349" s="1" t="str">
        <f t="shared" si="36"/>
        <v/>
      </c>
      <c r="M349" s="1" t="str">
        <f t="shared" si="37"/>
        <v/>
      </c>
      <c r="N349" s="28"/>
    </row>
    <row r="350" spans="4:14" ht="15.75">
      <c r="D350" s="28"/>
      <c r="E350" s="35" t="str">
        <f t="shared" si="38"/>
        <v/>
      </c>
      <c r="F350" s="1">
        <f t="shared" si="39"/>
        <v>0</v>
      </c>
      <c r="G350" s="1">
        <f>IF(E350="",0,IF(E350&lt;'New EMI Calculator'!$G$10,0,IF(E350&gt;'New EMI Calculator'!$G$10,E350-'New EMI Calculator'!$G$10+1,IF(M349&lt;EMI,0,IF(E350="",NA(),IF(OR(E350='New EMI Calculator'!$G$10),'New EMI Calculator'!$G$10-E350+1))))))</f>
        <v>0</v>
      </c>
      <c r="H350" s="1">
        <f t="shared" si="40"/>
        <v>0</v>
      </c>
      <c r="I350" s="1">
        <f>IF(E350="",0,IF(M349&lt;I349,M349,IF(E350="",NA(),IF(H350=1,I349*(1+'New EMI Calculator'!$G$11),IF(OR(E350='New EMI Calculator'!$G$10),EMI*(1+'New EMI Calculator'!$G$11),I349)))))</f>
        <v>0</v>
      </c>
      <c r="J350" s="1">
        <f t="shared" si="41"/>
        <v>0</v>
      </c>
      <c r="K350" s="1" t="str">
        <f t="shared" si="35"/>
        <v/>
      </c>
      <c r="L350" s="1" t="str">
        <f t="shared" si="36"/>
        <v/>
      </c>
      <c r="M350" s="1" t="str">
        <f t="shared" si="37"/>
        <v/>
      </c>
      <c r="N350" s="28"/>
    </row>
    <row r="351" spans="4:14" ht="15.75">
      <c r="D351" s="28"/>
      <c r="E351" s="35" t="str">
        <f t="shared" si="38"/>
        <v/>
      </c>
      <c r="F351" s="1">
        <f t="shared" si="39"/>
        <v>0</v>
      </c>
      <c r="G351" s="1">
        <f>IF(E351="",0,IF(E351&lt;'New EMI Calculator'!$G$10,0,IF(E351&gt;'New EMI Calculator'!$G$10,E351-'New EMI Calculator'!$G$10+1,IF(M350&lt;EMI,0,IF(E351="",NA(),IF(OR(E351='New EMI Calculator'!$G$10),'New EMI Calculator'!$G$10-E351+1))))))</f>
        <v>0</v>
      </c>
      <c r="H351" s="1">
        <f t="shared" si="40"/>
        <v>0</v>
      </c>
      <c r="I351" s="1">
        <f>IF(E351="",0,IF(M350&lt;I350,M350,IF(E351="",NA(),IF(H351=1,I350*(1+'New EMI Calculator'!$G$11),IF(OR(E351='New EMI Calculator'!$G$10),EMI*(1+'New EMI Calculator'!$G$11),I350)))))</f>
        <v>0</v>
      </c>
      <c r="J351" s="1">
        <f t="shared" si="41"/>
        <v>0</v>
      </c>
      <c r="K351" s="1" t="str">
        <f t="shared" si="35"/>
        <v/>
      </c>
      <c r="L351" s="1" t="str">
        <f t="shared" si="36"/>
        <v/>
      </c>
      <c r="M351" s="1" t="str">
        <f t="shared" si="37"/>
        <v/>
      </c>
      <c r="N351" s="28"/>
    </row>
    <row r="352" spans="4:14" ht="15.75">
      <c r="D352" s="28"/>
      <c r="E352" s="35" t="str">
        <f t="shared" si="38"/>
        <v/>
      </c>
      <c r="F352" s="1">
        <f t="shared" si="39"/>
        <v>0</v>
      </c>
      <c r="G352" s="1">
        <f>IF(E352="",0,IF(E352&lt;'New EMI Calculator'!$G$10,0,IF(E352&gt;'New EMI Calculator'!$G$10,E352-'New EMI Calculator'!$G$10+1,IF(M351&lt;EMI,0,IF(E352="",NA(),IF(OR(E352='New EMI Calculator'!$G$10),'New EMI Calculator'!$G$10-E352+1))))))</f>
        <v>0</v>
      </c>
      <c r="H352" s="1">
        <f t="shared" si="40"/>
        <v>0</v>
      </c>
      <c r="I352" s="1">
        <f>IF(E352="",0,IF(M351&lt;I351,M351,IF(E352="",NA(),IF(H352=1,I351*(1+'New EMI Calculator'!$G$11),IF(OR(E352='New EMI Calculator'!$G$10),EMI*(1+'New EMI Calculator'!$G$11),I351)))))</f>
        <v>0</v>
      </c>
      <c r="J352" s="1">
        <f t="shared" si="41"/>
        <v>0</v>
      </c>
      <c r="K352" s="1" t="str">
        <f t="shared" si="35"/>
        <v/>
      </c>
      <c r="L352" s="1" t="str">
        <f t="shared" si="36"/>
        <v/>
      </c>
      <c r="M352" s="1" t="str">
        <f t="shared" si="37"/>
        <v/>
      </c>
      <c r="N352" s="28"/>
    </row>
    <row r="353" spans="4:14" ht="15.75">
      <c r="D353" s="28"/>
      <c r="E353" s="35" t="str">
        <f t="shared" si="38"/>
        <v/>
      </c>
      <c r="F353" s="1">
        <f t="shared" si="39"/>
        <v>0</v>
      </c>
      <c r="G353" s="1">
        <f>IF(E353="",0,IF(E353&lt;'New EMI Calculator'!$G$10,0,IF(E353&gt;'New EMI Calculator'!$G$10,E353-'New EMI Calculator'!$G$10+1,IF(M352&lt;EMI,0,IF(E353="",NA(),IF(OR(E353='New EMI Calculator'!$G$10),'New EMI Calculator'!$G$10-E353+1))))))</f>
        <v>0</v>
      </c>
      <c r="H353" s="1">
        <f t="shared" si="40"/>
        <v>0</v>
      </c>
      <c r="I353" s="1">
        <f>IF(E353="",0,IF(M352&lt;I352,M352,IF(E353="",NA(),IF(H353=1,I352*(1+'New EMI Calculator'!$G$11),IF(OR(E353='New EMI Calculator'!$G$10),EMI*(1+'New EMI Calculator'!$G$11),I352)))))</f>
        <v>0</v>
      </c>
      <c r="J353" s="1">
        <f t="shared" si="41"/>
        <v>0</v>
      </c>
      <c r="K353" s="1" t="str">
        <f t="shared" si="35"/>
        <v/>
      </c>
      <c r="L353" s="1" t="str">
        <f t="shared" si="36"/>
        <v/>
      </c>
      <c r="M353" s="1" t="str">
        <f t="shared" si="37"/>
        <v/>
      </c>
      <c r="N353" s="28"/>
    </row>
    <row r="354" spans="4:14" ht="15.75">
      <c r="D354" s="28"/>
      <c r="E354" s="35" t="str">
        <f t="shared" si="38"/>
        <v/>
      </c>
      <c r="F354" s="1">
        <f t="shared" si="39"/>
        <v>0</v>
      </c>
      <c r="G354" s="1">
        <f>IF(E354="",0,IF(E354&lt;'New EMI Calculator'!$G$10,0,IF(E354&gt;'New EMI Calculator'!$G$10,E354-'New EMI Calculator'!$G$10+1,IF(M353&lt;EMI,0,IF(E354="",NA(),IF(OR(E354='New EMI Calculator'!$G$10),'New EMI Calculator'!$G$10-E354+1))))))</f>
        <v>0</v>
      </c>
      <c r="H354" s="1">
        <f t="shared" si="40"/>
        <v>0</v>
      </c>
      <c r="I354" s="1">
        <f>IF(E354="",0,IF(M353&lt;I353,M353,IF(E354="",NA(),IF(H354=1,I353*(1+'New EMI Calculator'!$G$11),IF(OR(E354='New EMI Calculator'!$G$10),EMI*(1+'New EMI Calculator'!$G$11),I353)))))</f>
        <v>0</v>
      </c>
      <c r="J354" s="1">
        <f t="shared" si="41"/>
        <v>0</v>
      </c>
      <c r="K354" s="1" t="str">
        <f t="shared" si="35"/>
        <v/>
      </c>
      <c r="L354" s="1" t="str">
        <f t="shared" si="36"/>
        <v/>
      </c>
      <c r="M354" s="1" t="str">
        <f t="shared" si="37"/>
        <v/>
      </c>
      <c r="N354" s="28"/>
    </row>
    <row r="355" spans="4:14" ht="15.75">
      <c r="D355" s="28"/>
      <c r="E355" s="35" t="str">
        <f t="shared" si="38"/>
        <v/>
      </c>
      <c r="F355" s="1">
        <f t="shared" si="39"/>
        <v>0</v>
      </c>
      <c r="G355" s="1">
        <f>IF(E355="",0,IF(E355&lt;'New EMI Calculator'!$G$10,0,IF(E355&gt;'New EMI Calculator'!$G$10,E355-'New EMI Calculator'!$G$10+1,IF(M354&lt;EMI,0,IF(E355="",NA(),IF(OR(E355='New EMI Calculator'!$G$10),'New EMI Calculator'!$G$10-E355+1))))))</f>
        <v>0</v>
      </c>
      <c r="H355" s="1">
        <f t="shared" si="40"/>
        <v>0</v>
      </c>
      <c r="I355" s="1">
        <f>IF(E355="",0,IF(M354&lt;I354,M354,IF(E355="",NA(),IF(H355=1,I354*(1+'New EMI Calculator'!$G$11),IF(OR(E355='New EMI Calculator'!$G$10),EMI*(1+'New EMI Calculator'!$G$11),I354)))))</f>
        <v>0</v>
      </c>
      <c r="J355" s="1">
        <f t="shared" si="41"/>
        <v>0</v>
      </c>
      <c r="K355" s="1" t="str">
        <f t="shared" si="35"/>
        <v/>
      </c>
      <c r="L355" s="1" t="str">
        <f t="shared" si="36"/>
        <v/>
      </c>
      <c r="M355" s="1" t="str">
        <f t="shared" si="37"/>
        <v/>
      </c>
      <c r="N355" s="28"/>
    </row>
    <row r="356" spans="4:14" ht="15.75">
      <c r="D356" s="28"/>
      <c r="E356" s="35" t="str">
        <f t="shared" si="38"/>
        <v/>
      </c>
      <c r="F356" s="1">
        <f t="shared" si="39"/>
        <v>0</v>
      </c>
      <c r="G356" s="1">
        <f>IF(E356="",0,IF(E356&lt;'New EMI Calculator'!$G$10,0,IF(E356&gt;'New EMI Calculator'!$G$10,E356-'New EMI Calculator'!$G$10+1,IF(M355&lt;EMI,0,IF(E356="",NA(),IF(OR(E356='New EMI Calculator'!$G$10),'New EMI Calculator'!$G$10-E356+1))))))</f>
        <v>0</v>
      </c>
      <c r="H356" s="1">
        <f t="shared" si="40"/>
        <v>0</v>
      </c>
      <c r="I356" s="1">
        <f>IF(E356="",0,IF(M355&lt;I355,M355,IF(E356="",NA(),IF(H356=1,I355*(1+'New EMI Calculator'!$G$11),IF(OR(E356='New EMI Calculator'!$G$10),EMI*(1+'New EMI Calculator'!$G$11),I355)))))</f>
        <v>0</v>
      </c>
      <c r="J356" s="1">
        <f t="shared" si="41"/>
        <v>0</v>
      </c>
      <c r="K356" s="1" t="str">
        <f t="shared" si="35"/>
        <v/>
      </c>
      <c r="L356" s="1" t="str">
        <f t="shared" si="36"/>
        <v/>
      </c>
      <c r="M356" s="1" t="str">
        <f t="shared" si="37"/>
        <v/>
      </c>
      <c r="N356" s="28"/>
    </row>
    <row r="357" spans="4:14" ht="15.75">
      <c r="D357" s="28"/>
      <c r="E357" s="35" t="str">
        <f t="shared" si="38"/>
        <v/>
      </c>
      <c r="F357" s="1">
        <f t="shared" si="39"/>
        <v>0</v>
      </c>
      <c r="G357" s="1">
        <f>IF(E357="",0,IF(E357&lt;'New EMI Calculator'!$G$10,0,IF(E357&gt;'New EMI Calculator'!$G$10,E357-'New EMI Calculator'!$G$10+1,IF(M356&lt;EMI,0,IF(E357="",NA(),IF(OR(E357='New EMI Calculator'!$G$10),'New EMI Calculator'!$G$10-E357+1))))))</f>
        <v>0</v>
      </c>
      <c r="H357" s="1">
        <f t="shared" si="40"/>
        <v>0</v>
      </c>
      <c r="I357" s="1">
        <f>IF(E357="",0,IF(M356&lt;I356,M356,IF(E357="",NA(),IF(H357=1,I356*(1+'New EMI Calculator'!$G$11),IF(OR(E357='New EMI Calculator'!$G$10),EMI*(1+'New EMI Calculator'!$G$11),I356)))))</f>
        <v>0</v>
      </c>
      <c r="J357" s="1">
        <f t="shared" si="41"/>
        <v>0</v>
      </c>
      <c r="K357" s="1" t="str">
        <f t="shared" si="35"/>
        <v/>
      </c>
      <c r="L357" s="1" t="str">
        <f t="shared" si="36"/>
        <v/>
      </c>
      <c r="M357" s="1" t="str">
        <f t="shared" si="37"/>
        <v/>
      </c>
      <c r="N357" s="28"/>
    </row>
    <row r="358" spans="4:14" ht="15.75">
      <c r="D358" s="28"/>
      <c r="E358" s="35" t="str">
        <f t="shared" si="38"/>
        <v/>
      </c>
      <c r="F358" s="1">
        <f t="shared" si="39"/>
        <v>0</v>
      </c>
      <c r="G358" s="1">
        <f>IF(E358="",0,IF(E358&lt;'New EMI Calculator'!$G$10,0,IF(E358&gt;'New EMI Calculator'!$G$10,E358-'New EMI Calculator'!$G$10+1,IF(M357&lt;EMI,0,IF(E358="",NA(),IF(OR(E358='New EMI Calculator'!$G$10),'New EMI Calculator'!$G$10-E358+1))))))</f>
        <v>0</v>
      </c>
      <c r="H358" s="1">
        <f t="shared" si="40"/>
        <v>0</v>
      </c>
      <c r="I358" s="1">
        <f>IF(E358="",0,IF(M357&lt;I357,M357,IF(E358="",NA(),IF(H358=1,I357*(1+'New EMI Calculator'!$G$11),IF(OR(E358='New EMI Calculator'!$G$10),EMI*(1+'New EMI Calculator'!$G$11),I357)))))</f>
        <v>0</v>
      </c>
      <c r="J358" s="1">
        <f t="shared" si="41"/>
        <v>0</v>
      </c>
      <c r="K358" s="1" t="str">
        <f t="shared" si="35"/>
        <v/>
      </c>
      <c r="L358" s="1" t="str">
        <f t="shared" si="36"/>
        <v/>
      </c>
      <c r="M358" s="1" t="str">
        <f t="shared" si="37"/>
        <v/>
      </c>
      <c r="N358" s="28"/>
    </row>
    <row r="359" spans="4:14" ht="15.75">
      <c r="D359" s="28"/>
      <c r="E359" s="35" t="str">
        <f t="shared" si="38"/>
        <v/>
      </c>
      <c r="F359" s="1">
        <f t="shared" si="39"/>
        <v>0</v>
      </c>
      <c r="G359" s="1">
        <f>IF(E359="",0,IF(E359&lt;'New EMI Calculator'!$G$10,0,IF(E359&gt;'New EMI Calculator'!$G$10,E359-'New EMI Calculator'!$G$10+1,IF(M358&lt;EMI,0,IF(E359="",NA(),IF(OR(E359='New EMI Calculator'!$G$10),'New EMI Calculator'!$G$10-E359+1))))))</f>
        <v>0</v>
      </c>
      <c r="H359" s="1">
        <f t="shared" si="40"/>
        <v>0</v>
      </c>
      <c r="I359" s="1">
        <f>IF(E359="",0,IF(M358&lt;I358,M358,IF(E359="",NA(),IF(H359=1,I358*(1+'New EMI Calculator'!$G$11),IF(OR(E359='New EMI Calculator'!$G$10),EMI*(1+'New EMI Calculator'!$G$11),I358)))))</f>
        <v>0</v>
      </c>
      <c r="J359" s="1">
        <f t="shared" si="41"/>
        <v>0</v>
      </c>
      <c r="K359" s="1" t="str">
        <f t="shared" si="35"/>
        <v/>
      </c>
      <c r="L359" s="1" t="str">
        <f t="shared" si="36"/>
        <v/>
      </c>
      <c r="M359" s="1" t="str">
        <f t="shared" si="37"/>
        <v/>
      </c>
      <c r="N359" s="28"/>
    </row>
    <row r="360" spans="4:14" ht="15.75">
      <c r="D360" s="28"/>
      <c r="E360" s="35" t="str">
        <f t="shared" si="38"/>
        <v/>
      </c>
      <c r="F360" s="1">
        <f t="shared" si="39"/>
        <v>0</v>
      </c>
      <c r="G360" s="1">
        <f>IF(E360="",0,IF(E360&lt;'New EMI Calculator'!$G$10,0,IF(E360&gt;'New EMI Calculator'!$G$10,E360-'New EMI Calculator'!$G$10+1,IF(M359&lt;EMI,0,IF(E360="",NA(),IF(OR(E360='New EMI Calculator'!$G$10),'New EMI Calculator'!$G$10-E360+1))))))</f>
        <v>0</v>
      </c>
      <c r="H360" s="1">
        <f t="shared" si="40"/>
        <v>0</v>
      </c>
      <c r="I360" s="1">
        <f>IF(E360="",0,IF(M359&lt;I359,M359,IF(E360="",NA(),IF(H360=1,I359*(1+'New EMI Calculator'!$G$11),IF(OR(E360='New EMI Calculator'!$G$10),EMI*(1+'New EMI Calculator'!$G$11),I359)))))</f>
        <v>0</v>
      </c>
      <c r="J360" s="1">
        <f t="shared" si="41"/>
        <v>0</v>
      </c>
      <c r="K360" s="1" t="str">
        <f t="shared" si="35"/>
        <v/>
      </c>
      <c r="L360" s="1" t="str">
        <f t="shared" si="36"/>
        <v/>
      </c>
      <c r="M360" s="1" t="str">
        <f t="shared" si="37"/>
        <v/>
      </c>
      <c r="N360" s="28"/>
    </row>
    <row r="361" spans="4:14" ht="15.75">
      <c r="D361" s="28"/>
      <c r="E361" s="35" t="str">
        <f t="shared" si="38"/>
        <v/>
      </c>
      <c r="F361" s="1">
        <f t="shared" si="39"/>
        <v>0</v>
      </c>
      <c r="G361" s="1">
        <f>IF(E361="",0,IF(E361&lt;'New EMI Calculator'!$G$10,0,IF(E361&gt;'New EMI Calculator'!$G$10,E361-'New EMI Calculator'!$G$10+1,IF(M360&lt;EMI,0,IF(E361="",NA(),IF(OR(E361='New EMI Calculator'!$G$10),'New EMI Calculator'!$G$10-E361+1))))))</f>
        <v>0</v>
      </c>
      <c r="H361" s="1">
        <f t="shared" si="40"/>
        <v>0</v>
      </c>
      <c r="I361" s="1">
        <f>IF(E361="",0,IF(M360&lt;I360,M360,IF(E361="",NA(),IF(H361=1,I360*(1+'New EMI Calculator'!$G$11),IF(OR(E361='New EMI Calculator'!$G$10),EMI*(1+'New EMI Calculator'!$G$11),I360)))))</f>
        <v>0</v>
      </c>
      <c r="J361" s="1">
        <f t="shared" si="41"/>
        <v>0</v>
      </c>
      <c r="K361" s="1" t="str">
        <f t="shared" si="35"/>
        <v/>
      </c>
      <c r="L361" s="1" t="str">
        <f t="shared" si="36"/>
        <v/>
      </c>
      <c r="M361" s="1" t="str">
        <f t="shared" si="37"/>
        <v/>
      </c>
      <c r="N361" s="28"/>
    </row>
    <row r="362" spans="4:14" ht="15.75">
      <c r="D362" s="28"/>
      <c r="E362" s="35" t="str">
        <f t="shared" si="38"/>
        <v/>
      </c>
      <c r="F362" s="1">
        <f t="shared" si="39"/>
        <v>0</v>
      </c>
      <c r="G362" s="1">
        <f>IF(E362="",0,IF(E362&lt;'New EMI Calculator'!$G$10,0,IF(E362&gt;'New EMI Calculator'!$G$10,E362-'New EMI Calculator'!$G$10+1,IF(M361&lt;EMI,0,IF(E362="",NA(),IF(OR(E362='New EMI Calculator'!$G$10),'New EMI Calculator'!$G$10-E362+1))))))</f>
        <v>0</v>
      </c>
      <c r="H362" s="1">
        <f t="shared" si="40"/>
        <v>0</v>
      </c>
      <c r="I362" s="1">
        <f>IF(E362="",0,IF(M361&lt;I361,M361,IF(E362="",NA(),IF(H362=1,I361*(1+'New EMI Calculator'!$G$11),IF(OR(E362='New EMI Calculator'!$G$10),EMI*(1+'New EMI Calculator'!$G$11),I361)))))</f>
        <v>0</v>
      </c>
      <c r="J362" s="1">
        <f t="shared" si="41"/>
        <v>0</v>
      </c>
      <c r="K362" s="1" t="str">
        <f t="shared" si="35"/>
        <v/>
      </c>
      <c r="L362" s="1" t="str">
        <f t="shared" si="36"/>
        <v/>
      </c>
      <c r="M362" s="1" t="str">
        <f t="shared" si="37"/>
        <v/>
      </c>
      <c r="N362" s="28"/>
    </row>
    <row r="363" spans="4:14" ht="15.75">
      <c r="D363" s="28"/>
      <c r="E363" s="35" t="str">
        <f t="shared" si="38"/>
        <v/>
      </c>
      <c r="F363" s="1">
        <f t="shared" si="39"/>
        <v>0</v>
      </c>
      <c r="G363" s="1">
        <f>IF(E363="",0,IF(E363&lt;'New EMI Calculator'!$G$10,0,IF(E363&gt;'New EMI Calculator'!$G$10,E363-'New EMI Calculator'!$G$10+1,IF(M362&lt;EMI,0,IF(E363="",NA(),IF(OR(E363='New EMI Calculator'!$G$10),'New EMI Calculator'!$G$10-E363+1))))))</f>
        <v>0</v>
      </c>
      <c r="H363" s="1">
        <f t="shared" si="40"/>
        <v>0</v>
      </c>
      <c r="I363" s="1">
        <f>IF(E363="",0,IF(M362&lt;I362,M362,IF(E363="",NA(),IF(H363=1,I362*(1+'New EMI Calculator'!$G$11),IF(OR(E363='New EMI Calculator'!$G$10),EMI*(1+'New EMI Calculator'!$G$11),I362)))))</f>
        <v>0</v>
      </c>
      <c r="J363" s="1">
        <f t="shared" si="41"/>
        <v>0</v>
      </c>
      <c r="K363" s="1" t="str">
        <f t="shared" si="35"/>
        <v/>
      </c>
      <c r="L363" s="1" t="str">
        <f t="shared" si="36"/>
        <v/>
      </c>
      <c r="M363" s="1" t="str">
        <f t="shared" si="37"/>
        <v/>
      </c>
      <c r="N363" s="28"/>
    </row>
    <row r="364" spans="4:14" ht="38.25" customHeight="1">
      <c r="D364" s="28"/>
      <c r="E364" s="28"/>
      <c r="F364" s="28"/>
      <c r="G364" s="29"/>
      <c r="H364" s="28"/>
      <c r="I364" s="28"/>
      <c r="J364" s="28"/>
      <c r="K364" s="28"/>
      <c r="L364" s="28"/>
      <c r="M364" s="28"/>
      <c r="N364" s="28"/>
    </row>
  </sheetData>
  <sheetProtection password="D618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New EMI Calculator</vt:lpstr>
      <vt:lpstr>Workings</vt:lpstr>
      <vt:lpstr>EMI</vt:lpstr>
      <vt:lpstr>Rate</vt:lpstr>
      <vt:lpstr>Term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Sumalatha</dc:creator>
  <cp:lastModifiedBy>HP</cp:lastModifiedBy>
  <dcterms:created xsi:type="dcterms:W3CDTF">2020-04-04T04:51:00Z</dcterms:created>
  <dcterms:modified xsi:type="dcterms:W3CDTF">2020-06-11T11:10:26Z</dcterms:modified>
</cp:coreProperties>
</file>