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w EMI Calculator" sheetId="1" r:id="rId1"/>
    <sheet name="Workings" sheetId="2" r:id="rId2"/>
  </sheets>
  <definedNames>
    <definedName name="EMI">'New EMI Calculator'!$G$7</definedName>
    <definedName name="Rate">'New EMI Calculator'!$G$5</definedName>
    <definedName name="Term">'New EMI Calculator'!$G$4</definedName>
  </definedNames>
  <calcPr calcId="124519" concurrentCalc="0"/>
</workbook>
</file>

<file path=xl/calcChain.xml><?xml version="1.0" encoding="utf-8"?>
<calcChain xmlns="http://schemas.openxmlformats.org/spreadsheetml/2006/main">
  <c r="G7" i="1"/>
  <c r="F4" i="2"/>
  <c r="H4" s="1"/>
</calcChain>
</file>

<file path=xl/sharedStrings.xml><?xml version="1.0" encoding="utf-8"?>
<sst xmlns="http://schemas.openxmlformats.org/spreadsheetml/2006/main" count="20" uniqueCount="20">
  <si>
    <t>EMI</t>
  </si>
  <si>
    <t>Enter The Loan Amount</t>
  </si>
  <si>
    <t>Monthly EMI</t>
  </si>
  <si>
    <t>Enter Total Loan Term (in Years)</t>
  </si>
  <si>
    <t>Enter Rate of Interest</t>
  </si>
  <si>
    <t>Loan Term</t>
  </si>
  <si>
    <t>Interest Payable</t>
  </si>
  <si>
    <t>Principal Payable</t>
  </si>
  <si>
    <t>Outstanding Loan Amount</t>
  </si>
  <si>
    <t>Total Interest to be payable</t>
  </si>
  <si>
    <t>No of months Decreased by</t>
  </si>
  <si>
    <t>Pre Payment</t>
  </si>
  <si>
    <t>Loan EMI Calculator with Lump sum Prepayment</t>
  </si>
  <si>
    <t>How much do you want to pay as a prepayment?</t>
  </si>
  <si>
    <t>Total Interest to be payable with lumpsum prepayment</t>
  </si>
  <si>
    <t>Total Interest to be saved with lumpsum prepayment</t>
  </si>
  <si>
    <t>Enter the month: When are you going make the lumpsum prepayment?</t>
  </si>
  <si>
    <t>Total savings with lumpsum prepayment</t>
  </si>
  <si>
    <t>Register Here!</t>
  </si>
  <si>
    <t>If you need any asistance, then you can register for our complimentary consultation!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</si>
</sst>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2"/>
      <color theme="1"/>
      <name val="Sylfaen"/>
      <family val="1"/>
    </font>
    <font>
      <u/>
      <sz val="11"/>
      <color theme="10"/>
      <name val="Calibri"/>
      <family val="2"/>
    </font>
    <font>
      <u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23E808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3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0" fontId="8" fillId="4" borderId="4" xfId="0" applyFont="1" applyFill="1" applyBorder="1" applyAlignment="1" applyProtection="1">
      <alignment horizontal="center" vertical="top" wrapText="1"/>
      <protection hidden="1"/>
    </xf>
    <xf numFmtId="0" fontId="5" fillId="4" borderId="5" xfId="0" applyFont="1" applyFill="1" applyBorder="1" applyAlignment="1" applyProtection="1">
      <alignment vertical="top" wrapText="1"/>
      <protection hidden="1"/>
    </xf>
    <xf numFmtId="0" fontId="2" fillId="6" borderId="7" xfId="0" applyFont="1" applyFill="1" applyBorder="1" applyAlignment="1" applyProtection="1">
      <alignment vertical="center"/>
      <protection hidden="1"/>
    </xf>
    <xf numFmtId="3" fontId="2" fillId="5" borderId="10" xfId="0" applyNumberFormat="1" applyFont="1" applyFill="1" applyBorder="1" applyAlignment="1" applyProtection="1">
      <alignment vertical="center"/>
      <protection locked="0" hidden="1"/>
    </xf>
    <xf numFmtId="0" fontId="2" fillId="6" borderId="8" xfId="0" applyFont="1" applyFill="1" applyBorder="1" applyAlignment="1" applyProtection="1">
      <alignment vertical="center"/>
      <protection hidden="1"/>
    </xf>
    <xf numFmtId="3" fontId="2" fillId="5" borderId="11" xfId="0" applyNumberFormat="1" applyFont="1" applyFill="1" applyBorder="1" applyAlignment="1" applyProtection="1">
      <alignment vertical="center"/>
      <protection locked="0" hidden="1"/>
    </xf>
    <xf numFmtId="0" fontId="2" fillId="6" borderId="9" xfId="0" applyFont="1" applyFill="1" applyBorder="1" applyAlignment="1" applyProtection="1">
      <alignment vertical="center"/>
      <protection hidden="1"/>
    </xf>
    <xf numFmtId="9" fontId="2" fillId="5" borderId="12" xfId="1" applyFont="1" applyFill="1" applyBorder="1" applyAlignment="1" applyProtection="1">
      <alignment vertical="center"/>
      <protection locked="0" hidden="1"/>
    </xf>
    <xf numFmtId="0" fontId="2" fillId="0" borderId="0" xfId="0" applyFont="1" applyFill="1" applyBorder="1" applyAlignment="1" applyProtection="1">
      <alignment vertical="center"/>
      <protection hidden="1"/>
    </xf>
    <xf numFmtId="3" fontId="2" fillId="0" borderId="0" xfId="0" applyNumberFormat="1" applyFont="1" applyFill="1" applyBorder="1" applyAlignment="1" applyProtection="1">
      <alignment vertical="center"/>
      <protection hidden="1"/>
    </xf>
    <xf numFmtId="0" fontId="3" fillId="2" borderId="4" xfId="0" applyFont="1" applyFill="1" applyBorder="1" applyAlignment="1" applyProtection="1">
      <alignment vertical="center"/>
      <protection hidden="1"/>
    </xf>
    <xf numFmtId="3" fontId="3" fillId="2" borderId="1" xfId="0" applyNumberFormat="1" applyFont="1" applyFill="1" applyBorder="1" applyAlignment="1" applyProtection="1">
      <alignment vertical="center"/>
      <protection hidden="1"/>
    </xf>
    <xf numFmtId="0" fontId="2" fillId="0" borderId="0" xfId="0" applyFont="1" applyFill="1" applyAlignment="1" applyProtection="1">
      <alignment vertical="center"/>
      <protection hidden="1"/>
    </xf>
    <xf numFmtId="3" fontId="2" fillId="0" borderId="0" xfId="0" applyNumberFormat="1" applyFont="1" applyFill="1" applyAlignment="1" applyProtection="1">
      <alignment vertical="center"/>
      <protection hidden="1"/>
    </xf>
    <xf numFmtId="3" fontId="7" fillId="0" borderId="0" xfId="0" applyNumberFormat="1" applyFont="1" applyAlignment="1" applyProtection="1">
      <alignment horizontal="center" vertical="center"/>
      <protection hidden="1"/>
    </xf>
    <xf numFmtId="0" fontId="4" fillId="6" borderId="4" xfId="0" applyFont="1" applyFill="1" applyBorder="1" applyAlignment="1" applyProtection="1">
      <alignment vertical="center"/>
      <protection hidden="1"/>
    </xf>
    <xf numFmtId="3" fontId="2" fillId="5" borderId="1" xfId="0" applyNumberFormat="1" applyFont="1" applyFill="1" applyBorder="1" applyAlignment="1" applyProtection="1">
      <alignment horizontal="center" vertical="center"/>
      <protection locked="0" hidden="1"/>
    </xf>
    <xf numFmtId="3" fontId="4" fillId="6" borderId="4" xfId="0" applyNumberFormat="1" applyFont="1" applyFill="1" applyBorder="1" applyAlignment="1" applyProtection="1">
      <alignment vertical="center"/>
      <protection hidden="1"/>
    </xf>
    <xf numFmtId="3" fontId="2" fillId="5" borderId="1" xfId="1" applyNumberFormat="1" applyFont="1" applyFill="1" applyBorder="1" applyAlignment="1" applyProtection="1">
      <alignment horizontal="center" vertical="center"/>
      <protection locked="0" hidden="1"/>
    </xf>
    <xf numFmtId="3" fontId="2" fillId="6" borderId="10" xfId="0" applyNumberFormat="1" applyFont="1" applyFill="1" applyBorder="1" applyAlignment="1" applyProtection="1">
      <alignment vertical="center"/>
      <protection hidden="1"/>
    </xf>
    <xf numFmtId="3" fontId="2" fillId="6" borderId="11" xfId="0" applyNumberFormat="1" applyFont="1" applyFill="1" applyBorder="1" applyAlignment="1" applyProtection="1">
      <alignment vertical="center"/>
      <protection hidden="1"/>
    </xf>
    <xf numFmtId="3" fontId="2" fillId="6" borderId="12" xfId="0" applyNumberFormat="1" applyFont="1" applyFill="1" applyBorder="1" applyAlignment="1" applyProtection="1">
      <alignment vertical="center"/>
      <protection hidden="1"/>
    </xf>
    <xf numFmtId="0" fontId="0" fillId="3" borderId="0" xfId="0" applyFill="1" applyProtection="1">
      <protection hidden="1"/>
    </xf>
    <xf numFmtId="0" fontId="0" fillId="0" borderId="0" xfId="0" applyProtection="1">
      <protection hidden="1"/>
    </xf>
    <xf numFmtId="0" fontId="6" fillId="4" borderId="6" xfId="0" applyFont="1" applyFill="1" applyBorder="1" applyAlignment="1" applyProtection="1">
      <alignment horizontal="center" vertical="center"/>
      <protection hidden="1"/>
    </xf>
    <xf numFmtId="3" fontId="6" fillId="4" borderId="6" xfId="0" applyNumberFormat="1" applyFont="1" applyFill="1" applyBorder="1" applyAlignment="1" applyProtection="1">
      <alignment horizontal="center" vertical="center"/>
      <protection hidden="1"/>
    </xf>
    <xf numFmtId="3" fontId="6" fillId="4" borderId="6" xfId="0" applyNumberFormat="1" applyFont="1" applyFill="1" applyBorder="1" applyAlignment="1" applyProtection="1">
      <alignment horizontal="center" vertical="center" wrapText="1"/>
      <protection hidden="1"/>
    </xf>
    <xf numFmtId="0" fontId="2" fillId="7" borderId="6" xfId="0" applyFont="1" applyFill="1" applyBorder="1" applyAlignment="1" applyProtection="1">
      <alignment horizontal="center" vertical="center"/>
      <protection hidden="1"/>
    </xf>
    <xf numFmtId="3" fontId="2" fillId="7" borderId="6" xfId="0" applyNumberFormat="1" applyFont="1" applyFill="1" applyBorder="1" applyAlignment="1" applyProtection="1">
      <alignment horizontal="center" vertical="center"/>
      <protection hidden="1"/>
    </xf>
    <xf numFmtId="0" fontId="6" fillId="4" borderId="2" xfId="0" applyFont="1" applyFill="1" applyBorder="1" applyAlignment="1" applyProtection="1">
      <alignment horizontal="center" vertical="center"/>
      <protection hidden="1"/>
    </xf>
    <xf numFmtId="0" fontId="6" fillId="4" borderId="3" xfId="0" applyFont="1" applyFill="1" applyBorder="1" applyAlignment="1" applyProtection="1">
      <alignment horizontal="center" vertical="center"/>
      <protection hidden="1"/>
    </xf>
    <xf numFmtId="0" fontId="6" fillId="4" borderId="4" xfId="0" applyFont="1" applyFill="1" applyBorder="1" applyAlignment="1" applyProtection="1">
      <alignment horizontal="center" vertical="center"/>
      <protection hidden="1"/>
    </xf>
    <xf numFmtId="0" fontId="6" fillId="4" borderId="5" xfId="0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vertical="center" wrapText="1"/>
    </xf>
    <xf numFmtId="0" fontId="9" fillId="8" borderId="6" xfId="0" applyFont="1" applyFill="1" applyBorder="1" applyAlignment="1" applyProtection="1">
      <alignment horizontal="center" vertical="center" wrapText="1"/>
    </xf>
    <xf numFmtId="0" fontId="11" fillId="9" borderId="6" xfId="2" applyFont="1" applyFill="1" applyBorder="1" applyAlignment="1" applyProtection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CCFF"/>
      <color rgb="FFCCFF66"/>
      <color rgb="FFCCFFFF"/>
      <color rgb="FFCCFF33"/>
      <color rgb="FFBFECB4"/>
      <color rgb="FFD2E9B7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38099</xdr:colOff>
      <xdr:row>1</xdr:row>
      <xdr:rowOff>47625</xdr:rowOff>
    </xdr:from>
    <xdr:to>
      <xdr:col>7</xdr:col>
      <xdr:colOff>1</xdr:colOff>
      <xdr:row>1</xdr:row>
      <xdr:rowOff>638174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24699" y="295275"/>
          <a:ext cx="1400177" cy="5905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olisticinvestment.in/complimentary-financial-plan-consulta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F1:M18"/>
  <sheetViews>
    <sheetView showGridLines="0" tabSelected="1" workbookViewId="0">
      <selection activeCell="I7" sqref="I7"/>
    </sheetView>
  </sheetViews>
  <sheetFormatPr defaultRowHeight="19.5" customHeight="1"/>
  <cols>
    <col min="1" max="5" width="9.28515625" style="1" customWidth="1"/>
    <col min="6" max="6" width="73.28515625" style="1" bestFit="1" customWidth="1"/>
    <col min="7" max="7" width="21.5703125" style="2" customWidth="1"/>
    <col min="8" max="8" width="9.28515625" style="1" customWidth="1"/>
    <col min="9" max="9" width="9.28515625" style="3" customWidth="1"/>
    <col min="10" max="13" width="9.28515625" style="4" customWidth="1"/>
    <col min="14" max="16384" width="9.140625" style="1"/>
  </cols>
  <sheetData>
    <row r="1" spans="6:13" ht="18.75" customHeight="1" thickBot="1"/>
    <row r="2" spans="6:13" ht="63.75" customHeight="1" thickBot="1">
      <c r="F2" s="5" t="s">
        <v>12</v>
      </c>
      <c r="G2" s="6"/>
      <c r="H2" s="3"/>
      <c r="I2" s="39" t="s">
        <v>19</v>
      </c>
      <c r="J2" s="39"/>
      <c r="K2" s="39"/>
      <c r="L2" s="39"/>
      <c r="M2" s="3"/>
    </row>
    <row r="3" spans="6:13" ht="18.75" customHeight="1">
      <c r="F3" s="7" t="s">
        <v>1</v>
      </c>
      <c r="G3" s="8">
        <v>2000000</v>
      </c>
      <c r="I3" s="40" t="s">
        <v>18</v>
      </c>
      <c r="J3" s="40"/>
      <c r="K3" s="40"/>
      <c r="L3" s="40"/>
    </row>
    <row r="4" spans="6:13" ht="19.5" customHeight="1">
      <c r="F4" s="9" t="s">
        <v>3</v>
      </c>
      <c r="G4" s="10">
        <v>20</v>
      </c>
      <c r="I4" s="38"/>
      <c r="J4" s="38"/>
      <c r="K4" s="38"/>
      <c r="L4" s="38"/>
    </row>
    <row r="5" spans="6:13" ht="19.5" customHeight="1" thickBot="1">
      <c r="F5" s="11" t="s">
        <v>4</v>
      </c>
      <c r="G5" s="12">
        <v>0.09</v>
      </c>
      <c r="I5" s="38"/>
      <c r="J5" s="38"/>
      <c r="K5" s="38"/>
      <c r="L5" s="38"/>
    </row>
    <row r="6" spans="6:13" ht="19.5" customHeight="1" thickBot="1">
      <c r="F6" s="13"/>
      <c r="G6" s="14"/>
    </row>
    <row r="7" spans="6:13" ht="19.5" customHeight="1" thickBot="1">
      <c r="F7" s="15" t="s">
        <v>2</v>
      </c>
      <c r="G7" s="16">
        <f>PMT(G5/12,G4*12,-G3)</f>
        <v>17994.51911700339</v>
      </c>
    </row>
    <row r="8" spans="6:13" ht="19.5" customHeight="1" thickBot="1">
      <c r="F8" s="17"/>
      <c r="G8" s="18"/>
      <c r="I8" s="19"/>
    </row>
    <row r="9" spans="6:13" ht="19.5" customHeight="1" thickBot="1">
      <c r="F9" s="36" t="str">
        <f>CONCATENATE("Enter the Loan Month  between 1 and ",G4*12)</f>
        <v>Enter the Loan Month  between 1 and 240</v>
      </c>
      <c r="G9" s="37"/>
    </row>
    <row r="10" spans="6:13" ht="19.5" customHeight="1" thickBot="1">
      <c r="F10" s="20" t="s">
        <v>16</v>
      </c>
      <c r="G10" s="21">
        <v>20</v>
      </c>
    </row>
    <row r="11" spans="6:13" ht="19.5" customHeight="1" thickBot="1">
      <c r="F11" s="22" t="s">
        <v>13</v>
      </c>
      <c r="G11" s="23">
        <v>300000</v>
      </c>
    </row>
    <row r="12" spans="6:13" ht="19.5" customHeight="1" thickBot="1">
      <c r="F12" s="13"/>
      <c r="G12" s="14"/>
    </row>
    <row r="13" spans="6:13" ht="19.5" customHeight="1" thickBot="1">
      <c r="F13" s="34" t="s">
        <v>17</v>
      </c>
      <c r="G13" s="35"/>
    </row>
    <row r="14" spans="6:13" ht="19.5" customHeight="1">
      <c r="F14" s="7" t="s">
        <v>9</v>
      </c>
      <c r="G14" s="24">
        <f>(G7*G4*12)-G3</f>
        <v>2318684.5880808141</v>
      </c>
    </row>
    <row r="15" spans="6:13" ht="19.5" customHeight="1">
      <c r="F15" s="9" t="s">
        <v>14</v>
      </c>
      <c r="G15" s="25">
        <f ca="1">SUM(Workings!I4:I363)</f>
        <v>1416974.9049939143</v>
      </c>
    </row>
    <row r="16" spans="6:13" ht="19.5" customHeight="1">
      <c r="F16" s="9" t="s">
        <v>15</v>
      </c>
      <c r="G16" s="25">
        <f ca="1">G14-G15</f>
        <v>901709.68308689981</v>
      </c>
    </row>
    <row r="17" spans="6:13" ht="19.5" customHeight="1" thickBot="1">
      <c r="F17" s="11" t="s">
        <v>10</v>
      </c>
      <c r="G17" s="26">
        <f ca="1">(Term*12)-MAX(Workings!F3:F363)</f>
        <v>66</v>
      </c>
    </row>
    <row r="18" spans="6:13" ht="19.5" customHeight="1">
      <c r="G18" s="3"/>
      <c r="H18" s="4"/>
      <c r="I18" s="4"/>
      <c r="L18" s="1"/>
      <c r="M18" s="1"/>
    </row>
  </sheetData>
  <sheetProtection password="CCF0" sheet="1" objects="1" scenarios="1"/>
  <mergeCells count="4">
    <mergeCell ref="I3:L3"/>
    <mergeCell ref="I2:L2"/>
    <mergeCell ref="F13:G13"/>
    <mergeCell ref="F9:G9"/>
  </mergeCells>
  <hyperlinks>
    <hyperlink ref="I3:L3" r:id="rId1" display="Register Here!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E1:L364"/>
  <sheetViews>
    <sheetView showGridLines="0" workbookViewId="0">
      <selection activeCell="F2" sqref="F2"/>
    </sheetView>
  </sheetViews>
  <sheetFormatPr defaultRowHeight="15"/>
  <cols>
    <col min="1" max="4" width="10.7109375" style="28" customWidth="1"/>
    <col min="5" max="5" width="8.140625" style="28" customWidth="1"/>
    <col min="6" max="6" width="13" style="28" bestFit="1" customWidth="1"/>
    <col min="7" max="7" width="11.7109375" style="28" customWidth="1"/>
    <col min="8" max="11" width="15.5703125" style="28" customWidth="1"/>
    <col min="12" max="12" width="8.140625" style="28" customWidth="1"/>
    <col min="13" max="16" width="10.7109375" style="28" customWidth="1"/>
    <col min="17" max="17" width="8.42578125" style="28" customWidth="1"/>
    <col min="18" max="16384" width="9.140625" style="28"/>
  </cols>
  <sheetData>
    <row r="1" spans="5:12" ht="36.75" customHeight="1">
      <c r="E1" s="27"/>
      <c r="F1" s="27"/>
      <c r="G1" s="27"/>
      <c r="H1" s="27"/>
      <c r="I1" s="27"/>
      <c r="J1" s="27"/>
      <c r="K1" s="27"/>
      <c r="L1" s="27"/>
    </row>
    <row r="2" spans="5:12" ht="56.25">
      <c r="E2" s="27"/>
      <c r="F2" s="29" t="s">
        <v>5</v>
      </c>
      <c r="G2" s="30" t="s">
        <v>0</v>
      </c>
      <c r="H2" s="30" t="s">
        <v>11</v>
      </c>
      <c r="I2" s="31" t="s">
        <v>6</v>
      </c>
      <c r="J2" s="31" t="s">
        <v>7</v>
      </c>
      <c r="K2" s="31" t="s">
        <v>8</v>
      </c>
      <c r="L2" s="27"/>
    </row>
    <row r="3" spans="5:12" ht="15.75">
      <c r="E3" s="27"/>
      <c r="F3" s="32">
        <v>0</v>
      </c>
      <c r="G3" s="33"/>
      <c r="H3" s="33"/>
      <c r="I3" s="33"/>
      <c r="J3" s="33"/>
      <c r="K3" s="33">
        <f>'New EMI Calculator'!G3</f>
        <v>2000000</v>
      </c>
      <c r="L3" s="27"/>
    </row>
    <row r="4" spans="5:12" ht="15.75">
      <c r="E4" s="27"/>
      <c r="F4" s="32">
        <f>IF(F3&lt;Term*12,1)</f>
        <v>1</v>
      </c>
      <c r="G4" s="33">
        <f ca="1">IF(F4="",0,EMI)</f>
        <v>17994.51911700339</v>
      </c>
      <c r="H4" s="33">
        <f ca="1">IF(F4="",0,IF(OR(F4='New EMI Calculator'!$G$10),'New EMI Calculator'!$G$11,0))</f>
        <v>0</v>
      </c>
      <c r="I4" s="33">
        <f t="shared" ref="I4:I67" ca="1" si="0">IF(F4="","",IF(K3&lt;0,0,K3)*Rate/12)</f>
        <v>15000</v>
      </c>
      <c r="J4" s="33">
        <f t="shared" ref="J4:J67" ca="1" si="1">IF(F4="","",G4+H4-I4)</f>
        <v>2994.5191170033904</v>
      </c>
      <c r="K4" s="33">
        <f t="shared" ref="K4:K67" ca="1" si="2">IF(AND(G4&lt;&gt;0,G4&lt;EMI),0,IF(F4="","",IF(K3&lt;=0,0,K3-J4)))</f>
        <v>1997005.4808829967</v>
      </c>
      <c r="L4" s="27"/>
    </row>
    <row r="5" spans="5:12" ht="15.75">
      <c r="E5" s="27"/>
      <c r="F5" s="32">
        <f t="shared" ref="F5:F68" ca="1" si="3">IF(F4="","",IF(K4=0,"",IF(K4&gt;0,F4+1,IF(F4&lt;Term*12,F4+1,""))))</f>
        <v>2</v>
      </c>
      <c r="G5" s="33">
        <f t="shared" ref="G5:G68" ca="1" si="4">IF(F5="",0,IF(K4&lt;EMI,K4,IF(F5="",NA(),EMI)))</f>
        <v>17994.51911700339</v>
      </c>
      <c r="H5" s="33">
        <f ca="1">IF(F5="",0,IF(K4&lt;EMI,0,IF(F5="",NA(),IF(OR(F5='New EMI Calculator'!$G$10),'New EMI Calculator'!$G$11,0))))</f>
        <v>0</v>
      </c>
      <c r="I5" s="33">
        <f t="shared" ca="1" si="0"/>
        <v>14977.541106622475</v>
      </c>
      <c r="J5" s="33">
        <f t="shared" ca="1" si="1"/>
        <v>3016.9780103809153</v>
      </c>
      <c r="K5" s="33">
        <f t="shared" ca="1" si="2"/>
        <v>1993988.5028726158</v>
      </c>
      <c r="L5" s="27"/>
    </row>
    <row r="6" spans="5:12" ht="15.75">
      <c r="E6" s="27"/>
      <c r="F6" s="32">
        <f t="shared" ca="1" si="3"/>
        <v>3</v>
      </c>
      <c r="G6" s="33">
        <f t="shared" ca="1" si="4"/>
        <v>17994.51911700339</v>
      </c>
      <c r="H6" s="33">
        <f ca="1">IF(F6="",0,IF(K5&lt;EMI,0,IF(F6="",NA(),IF(OR(F6='New EMI Calculator'!$G$10),'New EMI Calculator'!$G$11,0))))</f>
        <v>0</v>
      </c>
      <c r="I6" s="33">
        <f t="shared" ca="1" si="0"/>
        <v>14954.913771544618</v>
      </c>
      <c r="J6" s="33">
        <f t="shared" ca="1" si="1"/>
        <v>3039.6053454587727</v>
      </c>
      <c r="K6" s="33">
        <f t="shared" ca="1" si="2"/>
        <v>1990948.8975271571</v>
      </c>
      <c r="L6" s="27"/>
    </row>
    <row r="7" spans="5:12" ht="15.75">
      <c r="E7" s="27"/>
      <c r="F7" s="32">
        <f t="shared" ca="1" si="3"/>
        <v>4</v>
      </c>
      <c r="G7" s="33">
        <f t="shared" ca="1" si="4"/>
        <v>17994.51911700339</v>
      </c>
      <c r="H7" s="33">
        <f ca="1">IF(F7="",0,IF(K6&lt;EMI,0,IF(F7="",NA(),IF(OR(F7='New EMI Calculator'!$G$10),'New EMI Calculator'!$G$11,0))))</f>
        <v>0</v>
      </c>
      <c r="I7" s="33">
        <f t="shared" ca="1" si="0"/>
        <v>14932.116731453678</v>
      </c>
      <c r="J7" s="33">
        <f t="shared" ca="1" si="1"/>
        <v>3062.4023855497126</v>
      </c>
      <c r="K7" s="33">
        <f t="shared" ca="1" si="2"/>
        <v>1987886.4951416075</v>
      </c>
      <c r="L7" s="27"/>
    </row>
    <row r="8" spans="5:12" ht="15.75">
      <c r="E8" s="27"/>
      <c r="F8" s="32">
        <f t="shared" ca="1" si="3"/>
        <v>5</v>
      </c>
      <c r="G8" s="33">
        <f t="shared" ca="1" si="4"/>
        <v>17994.51911700339</v>
      </c>
      <c r="H8" s="33">
        <f ca="1">IF(F8="",0,IF(K7&lt;EMI,0,IF(F8="",NA(),IF(OR(F8='New EMI Calculator'!$G$10),'New EMI Calculator'!$G$11,0))))</f>
        <v>0</v>
      </c>
      <c r="I8" s="33">
        <f t="shared" ca="1" si="0"/>
        <v>14909.148713562055</v>
      </c>
      <c r="J8" s="33">
        <f t="shared" ca="1" si="1"/>
        <v>3085.3704034413349</v>
      </c>
      <c r="K8" s="33">
        <f t="shared" ca="1" si="2"/>
        <v>1984801.1247381661</v>
      </c>
      <c r="L8" s="27"/>
    </row>
    <row r="9" spans="5:12" ht="15.75">
      <c r="E9" s="27"/>
      <c r="F9" s="32">
        <f t="shared" ca="1" si="3"/>
        <v>6</v>
      </c>
      <c r="G9" s="33">
        <f t="shared" ca="1" si="4"/>
        <v>17994.51911700339</v>
      </c>
      <c r="H9" s="33">
        <f ca="1">IF(F9="",0,IF(K8&lt;EMI,0,IF(F9="",NA(),IF(OR(F9='New EMI Calculator'!$G$10),'New EMI Calculator'!$G$11,0))))</f>
        <v>0</v>
      </c>
      <c r="I9" s="33">
        <f t="shared" ca="1" si="0"/>
        <v>14886.008435536247</v>
      </c>
      <c r="J9" s="33">
        <f t="shared" ca="1" si="1"/>
        <v>3108.5106814671435</v>
      </c>
      <c r="K9" s="33">
        <f t="shared" ca="1" si="2"/>
        <v>1981692.614056699</v>
      </c>
      <c r="L9" s="27"/>
    </row>
    <row r="10" spans="5:12" ht="15.75">
      <c r="E10" s="27"/>
      <c r="F10" s="32">
        <f t="shared" ca="1" si="3"/>
        <v>7</v>
      </c>
      <c r="G10" s="33">
        <f t="shared" ca="1" si="4"/>
        <v>17994.51911700339</v>
      </c>
      <c r="H10" s="33">
        <f ca="1">IF(F10="",0,IF(K9&lt;EMI,0,IF(F10="",NA(),IF(OR(F10='New EMI Calculator'!$G$10),'New EMI Calculator'!$G$11,0))))</f>
        <v>0</v>
      </c>
      <c r="I10" s="33">
        <f t="shared" ca="1" si="0"/>
        <v>14862.694605425242</v>
      </c>
      <c r="J10" s="33">
        <f t="shared" ca="1" si="1"/>
        <v>3131.8245115781483</v>
      </c>
      <c r="K10" s="33">
        <f t="shared" ca="1" si="2"/>
        <v>1978560.7895451209</v>
      </c>
      <c r="L10" s="27"/>
    </row>
    <row r="11" spans="5:12" ht="15.75">
      <c r="E11" s="27"/>
      <c r="F11" s="32">
        <f t="shared" ca="1" si="3"/>
        <v>8</v>
      </c>
      <c r="G11" s="33">
        <f t="shared" ca="1" si="4"/>
        <v>17994.51911700339</v>
      </c>
      <c r="H11" s="33">
        <f ca="1">IF(F11="",0,IF(K10&lt;EMI,0,IF(F11="",NA(),IF(OR(F11='New EMI Calculator'!$G$10),'New EMI Calculator'!$G$11,0))))</f>
        <v>0</v>
      </c>
      <c r="I11" s="33">
        <f t="shared" ca="1" si="0"/>
        <v>14839.205921588407</v>
      </c>
      <c r="J11" s="33">
        <f t="shared" ca="1" si="1"/>
        <v>3155.3131954149831</v>
      </c>
      <c r="K11" s="33">
        <f t="shared" ca="1" si="2"/>
        <v>1975405.4763497058</v>
      </c>
      <c r="L11" s="27"/>
    </row>
    <row r="12" spans="5:12" ht="15.75">
      <c r="E12" s="27"/>
      <c r="F12" s="32">
        <f t="shared" ca="1" si="3"/>
        <v>9</v>
      </c>
      <c r="G12" s="33">
        <f t="shared" ca="1" si="4"/>
        <v>17994.51911700339</v>
      </c>
      <c r="H12" s="33">
        <f ca="1">IF(F12="",0,IF(K11&lt;EMI,0,IF(F12="",NA(),IF(OR(F12='New EMI Calculator'!$G$10),'New EMI Calculator'!$G$11,0))))</f>
        <v>0</v>
      </c>
      <c r="I12" s="33">
        <f t="shared" ca="1" si="0"/>
        <v>14815.541072622793</v>
      </c>
      <c r="J12" s="33">
        <f t="shared" ca="1" si="1"/>
        <v>3178.9780443805976</v>
      </c>
      <c r="K12" s="33">
        <f t="shared" ca="1" si="2"/>
        <v>1972226.4983053252</v>
      </c>
      <c r="L12" s="27"/>
    </row>
    <row r="13" spans="5:12" ht="15.75">
      <c r="E13" s="27"/>
      <c r="F13" s="32">
        <f t="shared" ca="1" si="3"/>
        <v>10</v>
      </c>
      <c r="G13" s="33">
        <f t="shared" ca="1" si="4"/>
        <v>17994.51911700339</v>
      </c>
      <c r="H13" s="33">
        <f ca="1">IF(F13="",0,IF(K12&lt;EMI,0,IF(F13="",NA(),IF(OR(F13='New EMI Calculator'!$G$10),'New EMI Calculator'!$G$11,0))))</f>
        <v>0</v>
      </c>
      <c r="I13" s="33">
        <f t="shared" ca="1" si="0"/>
        <v>14791.698737289938</v>
      </c>
      <c r="J13" s="33">
        <f t="shared" ca="1" si="1"/>
        <v>3202.820379713452</v>
      </c>
      <c r="K13" s="33">
        <f t="shared" ca="1" si="2"/>
        <v>1969023.6779256116</v>
      </c>
      <c r="L13" s="27"/>
    </row>
    <row r="14" spans="5:12" ht="15.75">
      <c r="E14" s="27"/>
      <c r="F14" s="32">
        <f t="shared" ca="1" si="3"/>
        <v>11</v>
      </c>
      <c r="G14" s="33">
        <f t="shared" ca="1" si="4"/>
        <v>17994.51911700339</v>
      </c>
      <c r="H14" s="33">
        <f ca="1">IF(F14="",0,IF(K13&lt;EMI,0,IF(F14="",NA(),IF(OR(F14='New EMI Calculator'!$G$10),'New EMI Calculator'!$G$11,0))))</f>
        <v>0</v>
      </c>
      <c r="I14" s="33">
        <f t="shared" ca="1" si="0"/>
        <v>14767.677584442086</v>
      </c>
      <c r="J14" s="33">
        <f t="shared" ca="1" si="1"/>
        <v>3226.8415325613041</v>
      </c>
      <c r="K14" s="33">
        <f t="shared" ca="1" si="2"/>
        <v>1965796.8363930504</v>
      </c>
      <c r="L14" s="27"/>
    </row>
    <row r="15" spans="5:12" ht="15.75">
      <c r="E15" s="27"/>
      <c r="F15" s="32">
        <f t="shared" ca="1" si="3"/>
        <v>12</v>
      </c>
      <c r="G15" s="33">
        <f t="shared" ca="1" si="4"/>
        <v>17994.51911700339</v>
      </c>
      <c r="H15" s="33">
        <f ca="1">IF(F15="",0,IF(K14&lt;EMI,0,IF(F15="",NA(),IF(OR(F15='New EMI Calculator'!$G$10),'New EMI Calculator'!$G$11,0))))</f>
        <v>0</v>
      </c>
      <c r="I15" s="33">
        <f t="shared" ca="1" si="0"/>
        <v>14743.476272947877</v>
      </c>
      <c r="J15" s="33">
        <f t="shared" ca="1" si="1"/>
        <v>3251.0428440555133</v>
      </c>
      <c r="K15" s="33">
        <f t="shared" ca="1" si="2"/>
        <v>1962545.7935489949</v>
      </c>
      <c r="L15" s="27"/>
    </row>
    <row r="16" spans="5:12" ht="15.75">
      <c r="E16" s="27"/>
      <c r="F16" s="32">
        <f t="shared" ca="1" si="3"/>
        <v>13</v>
      </c>
      <c r="G16" s="33">
        <f t="shared" ca="1" si="4"/>
        <v>17994.51911700339</v>
      </c>
      <c r="H16" s="33">
        <f ca="1">IF(F16="",0,IF(K15&lt;EMI,0,IF(F16="",NA(),IF(OR(F16='New EMI Calculator'!$G$10),'New EMI Calculator'!$G$11,0))))</f>
        <v>0</v>
      </c>
      <c r="I16" s="33">
        <f t="shared" ca="1" si="0"/>
        <v>14719.09345161746</v>
      </c>
      <c r="J16" s="33">
        <f t="shared" ca="1" si="1"/>
        <v>3275.4256653859302</v>
      </c>
      <c r="K16" s="33">
        <f t="shared" ca="1" si="2"/>
        <v>1959270.3678836089</v>
      </c>
      <c r="L16" s="27"/>
    </row>
    <row r="17" spans="5:12" ht="15.75">
      <c r="E17" s="27"/>
      <c r="F17" s="32">
        <f t="shared" ca="1" si="3"/>
        <v>14</v>
      </c>
      <c r="G17" s="33">
        <f t="shared" ca="1" si="4"/>
        <v>17994.51911700339</v>
      </c>
      <c r="H17" s="33">
        <f ca="1">IF(F17="",0,IF(K16&lt;EMI,0,IF(F17="",NA(),IF(OR(F17='New EMI Calculator'!$G$10),'New EMI Calculator'!$G$11,0))))</f>
        <v>0</v>
      </c>
      <c r="I17" s="33">
        <f t="shared" ca="1" si="0"/>
        <v>14694.527759127066</v>
      </c>
      <c r="J17" s="33">
        <f t="shared" ca="1" si="1"/>
        <v>3299.9913578763244</v>
      </c>
      <c r="K17" s="33">
        <f t="shared" ca="1" si="2"/>
        <v>1955970.3765257327</v>
      </c>
      <c r="L17" s="27"/>
    </row>
    <row r="18" spans="5:12" ht="15.75">
      <c r="E18" s="27"/>
      <c r="F18" s="32">
        <f t="shared" ca="1" si="3"/>
        <v>15</v>
      </c>
      <c r="G18" s="33">
        <f t="shared" ca="1" si="4"/>
        <v>17994.51911700339</v>
      </c>
      <c r="H18" s="33">
        <f ca="1">IF(F18="",0,IF(K17&lt;EMI,0,IF(F18="",NA(),IF(OR(F18='New EMI Calculator'!$G$10),'New EMI Calculator'!$G$11,0))))</f>
        <v>0</v>
      </c>
      <c r="I18" s="33">
        <f t="shared" ca="1" si="0"/>
        <v>14669.777823942995</v>
      </c>
      <c r="J18" s="33">
        <f t="shared" ca="1" si="1"/>
        <v>3324.741293060395</v>
      </c>
      <c r="K18" s="33">
        <f t="shared" ca="1" si="2"/>
        <v>1952645.6352326723</v>
      </c>
      <c r="L18" s="27"/>
    </row>
    <row r="19" spans="5:12" ht="15.75">
      <c r="E19" s="27"/>
      <c r="F19" s="32">
        <f t="shared" ca="1" si="3"/>
        <v>16</v>
      </c>
      <c r="G19" s="33">
        <f t="shared" ca="1" si="4"/>
        <v>17994.51911700339</v>
      </c>
      <c r="H19" s="33">
        <f ca="1">IF(F19="",0,IF(K18&lt;EMI,0,IF(F19="",NA(),IF(OR(F19='New EMI Calculator'!$G$10),'New EMI Calculator'!$G$11,0))))</f>
        <v>0</v>
      </c>
      <c r="I19" s="33">
        <f t="shared" ca="1" si="0"/>
        <v>14644.84226424504</v>
      </c>
      <c r="J19" s="33">
        <f t="shared" ca="1" si="1"/>
        <v>3349.6768527583499</v>
      </c>
      <c r="K19" s="33">
        <f t="shared" ca="1" si="2"/>
        <v>1949295.9583799141</v>
      </c>
      <c r="L19" s="27"/>
    </row>
    <row r="20" spans="5:12" ht="15.75">
      <c r="E20" s="27"/>
      <c r="F20" s="32">
        <f t="shared" ca="1" si="3"/>
        <v>17</v>
      </c>
      <c r="G20" s="33">
        <f t="shared" ca="1" si="4"/>
        <v>17994.51911700339</v>
      </c>
      <c r="H20" s="33">
        <f ca="1">IF(F20="",0,IF(K19&lt;EMI,0,IF(F20="",NA(),IF(OR(F20='New EMI Calculator'!$G$10),'New EMI Calculator'!$G$11,0))))</f>
        <v>0</v>
      </c>
      <c r="I20" s="33">
        <f t="shared" ca="1" si="0"/>
        <v>14619.719687849356</v>
      </c>
      <c r="J20" s="33">
        <f t="shared" ca="1" si="1"/>
        <v>3374.7994291540344</v>
      </c>
      <c r="K20" s="33">
        <f t="shared" ca="1" si="2"/>
        <v>1945921.15895076</v>
      </c>
      <c r="L20" s="27"/>
    </row>
    <row r="21" spans="5:12" ht="15.75">
      <c r="E21" s="27"/>
      <c r="F21" s="32">
        <f t="shared" ca="1" si="3"/>
        <v>18</v>
      </c>
      <c r="G21" s="33">
        <f t="shared" ca="1" si="4"/>
        <v>17994.51911700339</v>
      </c>
      <c r="H21" s="33">
        <f ca="1">IF(F21="",0,IF(K20&lt;EMI,0,IF(F21="",NA(),IF(OR(F21='New EMI Calculator'!$G$10),'New EMI Calculator'!$G$11,0))))</f>
        <v>0</v>
      </c>
      <c r="I21" s="33">
        <f t="shared" ca="1" si="0"/>
        <v>14594.408692130701</v>
      </c>
      <c r="J21" s="33">
        <f t="shared" ca="1" si="1"/>
        <v>3400.1104248726897</v>
      </c>
      <c r="K21" s="33">
        <f t="shared" ca="1" si="2"/>
        <v>1942521.0485258873</v>
      </c>
      <c r="L21" s="27"/>
    </row>
    <row r="22" spans="5:12" ht="15.75">
      <c r="E22" s="27"/>
      <c r="F22" s="32">
        <f t="shared" ca="1" si="3"/>
        <v>19</v>
      </c>
      <c r="G22" s="33">
        <f t="shared" ca="1" si="4"/>
        <v>17994.51911700339</v>
      </c>
      <c r="H22" s="33">
        <f ca="1">IF(F22="",0,IF(K21&lt;EMI,0,IF(F22="",NA(),IF(OR(F22='New EMI Calculator'!$G$10),'New EMI Calculator'!$G$11,0))))</f>
        <v>0</v>
      </c>
      <c r="I22" s="33">
        <f t="shared" ca="1" si="0"/>
        <v>14568.907863944156</v>
      </c>
      <c r="J22" s="33">
        <f t="shared" ca="1" si="1"/>
        <v>3425.6112530592345</v>
      </c>
      <c r="K22" s="33">
        <f t="shared" ca="1" si="2"/>
        <v>1939095.4372728281</v>
      </c>
      <c r="L22" s="27"/>
    </row>
    <row r="23" spans="5:12" ht="15.75">
      <c r="E23" s="27"/>
      <c r="F23" s="32">
        <f t="shared" ca="1" si="3"/>
        <v>20</v>
      </c>
      <c r="G23" s="33">
        <f t="shared" ca="1" si="4"/>
        <v>17994.51911700339</v>
      </c>
      <c r="H23" s="33">
        <f ca="1">IF(F23="",0,IF(K22&lt;EMI,0,IF(F23="",NA(),IF(OR(F23='New EMI Calculator'!$G$10),'New EMI Calculator'!$G$11,0))))</f>
        <v>300000</v>
      </c>
      <c r="I23" s="33">
        <f t="shared" ca="1" si="0"/>
        <v>14543.21577954621</v>
      </c>
      <c r="J23" s="33">
        <f t="shared" ca="1" si="1"/>
        <v>303451.30333745718</v>
      </c>
      <c r="K23" s="33">
        <f t="shared" ca="1" si="2"/>
        <v>1635644.1339353709</v>
      </c>
      <c r="L23" s="27"/>
    </row>
    <row r="24" spans="5:12" ht="15.75">
      <c r="E24" s="27"/>
      <c r="F24" s="32">
        <f t="shared" ca="1" si="3"/>
        <v>21</v>
      </c>
      <c r="G24" s="33">
        <f t="shared" ca="1" si="4"/>
        <v>17994.51911700339</v>
      </c>
      <c r="H24" s="33">
        <f ca="1">IF(F24="",0,IF(K23&lt;EMI,0,IF(F24="",NA(),IF(OR(F24='New EMI Calculator'!$G$10),'New EMI Calculator'!$G$11,0))))</f>
        <v>0</v>
      </c>
      <c r="I24" s="33">
        <f t="shared" ca="1" si="0"/>
        <v>12267.331004515281</v>
      </c>
      <c r="J24" s="33">
        <f t="shared" ca="1" si="1"/>
        <v>5727.1881124881093</v>
      </c>
      <c r="K24" s="33">
        <f t="shared" ca="1" si="2"/>
        <v>1629916.9458228829</v>
      </c>
      <c r="L24" s="27"/>
    </row>
    <row r="25" spans="5:12" ht="15.75">
      <c r="E25" s="27"/>
      <c r="F25" s="32">
        <f t="shared" ca="1" si="3"/>
        <v>22</v>
      </c>
      <c r="G25" s="33">
        <f t="shared" ca="1" si="4"/>
        <v>17994.51911700339</v>
      </c>
      <c r="H25" s="33">
        <f ca="1">IF(F25="",0,IF(K24&lt;EMI,0,IF(F25="",NA(),IF(OR(F25='New EMI Calculator'!$G$10),'New EMI Calculator'!$G$11,0))))</f>
        <v>0</v>
      </c>
      <c r="I25" s="33">
        <f t="shared" ca="1" si="0"/>
        <v>12224.377093671623</v>
      </c>
      <c r="J25" s="33">
        <f t="shared" ca="1" si="1"/>
        <v>5770.1420233317676</v>
      </c>
      <c r="K25" s="33">
        <f t="shared" ca="1" si="2"/>
        <v>1624146.8037995512</v>
      </c>
      <c r="L25" s="27"/>
    </row>
    <row r="26" spans="5:12" ht="15.75">
      <c r="E26" s="27"/>
      <c r="F26" s="32">
        <f t="shared" ca="1" si="3"/>
        <v>23</v>
      </c>
      <c r="G26" s="33">
        <f t="shared" ca="1" si="4"/>
        <v>17994.51911700339</v>
      </c>
      <c r="H26" s="33">
        <f ca="1">IF(F26="",0,IF(K25&lt;EMI,0,IF(F26="",NA(),IF(OR(F26='New EMI Calculator'!$G$10),'New EMI Calculator'!$G$11,0))))</f>
        <v>0</v>
      </c>
      <c r="I26" s="33">
        <f t="shared" ca="1" si="0"/>
        <v>12181.101028496634</v>
      </c>
      <c r="J26" s="33">
        <f t="shared" ca="1" si="1"/>
        <v>5813.4180885067562</v>
      </c>
      <c r="K26" s="33">
        <f t="shared" ca="1" si="2"/>
        <v>1618333.3857110445</v>
      </c>
      <c r="L26" s="27"/>
    </row>
    <row r="27" spans="5:12" ht="15.75">
      <c r="E27" s="27"/>
      <c r="F27" s="32">
        <f t="shared" ca="1" si="3"/>
        <v>24</v>
      </c>
      <c r="G27" s="33">
        <f t="shared" ca="1" si="4"/>
        <v>17994.51911700339</v>
      </c>
      <c r="H27" s="33">
        <f ca="1">IF(F27="",0,IF(K26&lt;EMI,0,IF(F27="",NA(),IF(OR(F27='New EMI Calculator'!$G$10),'New EMI Calculator'!$G$11,0))))</f>
        <v>0</v>
      </c>
      <c r="I27" s="33">
        <f t="shared" ca="1" si="0"/>
        <v>12137.500392832835</v>
      </c>
      <c r="J27" s="33">
        <f t="shared" ca="1" si="1"/>
        <v>5857.0187241705553</v>
      </c>
      <c r="K27" s="33">
        <f t="shared" ca="1" si="2"/>
        <v>1612476.366986874</v>
      </c>
      <c r="L27" s="27"/>
    </row>
    <row r="28" spans="5:12" ht="15.75">
      <c r="E28" s="27"/>
      <c r="F28" s="32">
        <f t="shared" ca="1" si="3"/>
        <v>25</v>
      </c>
      <c r="G28" s="33">
        <f t="shared" ca="1" si="4"/>
        <v>17994.51911700339</v>
      </c>
      <c r="H28" s="33">
        <f ca="1">IF(F28="",0,IF(K27&lt;EMI,0,IF(F28="",NA(),IF(OR(F28='New EMI Calculator'!$G$10),'New EMI Calculator'!$G$11,0))))</f>
        <v>0</v>
      </c>
      <c r="I28" s="33">
        <f t="shared" ca="1" si="0"/>
        <v>12093.572752401555</v>
      </c>
      <c r="J28" s="33">
        <f t="shared" ca="1" si="1"/>
        <v>5900.9463646018357</v>
      </c>
      <c r="K28" s="33">
        <f t="shared" ca="1" si="2"/>
        <v>1606575.4206222722</v>
      </c>
      <c r="L28" s="27"/>
    </row>
    <row r="29" spans="5:12" ht="15.75">
      <c r="E29" s="27"/>
      <c r="F29" s="32">
        <f t="shared" ca="1" si="3"/>
        <v>26</v>
      </c>
      <c r="G29" s="33">
        <f t="shared" ca="1" si="4"/>
        <v>17994.51911700339</v>
      </c>
      <c r="H29" s="33">
        <f ca="1">IF(F29="",0,IF(K28&lt;EMI,0,IF(F29="",NA(),IF(OR(F29='New EMI Calculator'!$G$10),'New EMI Calculator'!$G$11,0))))</f>
        <v>0</v>
      </c>
      <c r="I29" s="33">
        <f t="shared" ca="1" si="0"/>
        <v>12049.315654667042</v>
      </c>
      <c r="J29" s="33">
        <f t="shared" ca="1" si="1"/>
        <v>5945.2034623363488</v>
      </c>
      <c r="K29" s="33">
        <f t="shared" ca="1" si="2"/>
        <v>1600630.2171599357</v>
      </c>
      <c r="L29" s="27"/>
    </row>
    <row r="30" spans="5:12" ht="15.75">
      <c r="E30" s="27"/>
      <c r="F30" s="32">
        <f t="shared" ca="1" si="3"/>
        <v>27</v>
      </c>
      <c r="G30" s="33">
        <f t="shared" ca="1" si="4"/>
        <v>17994.51911700339</v>
      </c>
      <c r="H30" s="33">
        <f ca="1">IF(F30="",0,IF(K29&lt;EMI,0,IF(F30="",NA(),IF(OR(F30='New EMI Calculator'!$G$10),'New EMI Calculator'!$G$11,0))))</f>
        <v>0</v>
      </c>
      <c r="I30" s="33">
        <f t="shared" ca="1" si="0"/>
        <v>12004.726628699516</v>
      </c>
      <c r="J30" s="33">
        <f t="shared" ca="1" si="1"/>
        <v>5989.7924883038741</v>
      </c>
      <c r="K30" s="33">
        <f t="shared" ca="1" si="2"/>
        <v>1594640.4246716318</v>
      </c>
      <c r="L30" s="27"/>
    </row>
    <row r="31" spans="5:12" ht="15.75">
      <c r="E31" s="27"/>
      <c r="F31" s="32">
        <f t="shared" ca="1" si="3"/>
        <v>28</v>
      </c>
      <c r="G31" s="33">
        <f t="shared" ca="1" si="4"/>
        <v>17994.51911700339</v>
      </c>
      <c r="H31" s="33">
        <f ca="1">IF(F31="",0,IF(K30&lt;EMI,0,IF(F31="",NA(),IF(OR(F31='New EMI Calculator'!$G$10),'New EMI Calculator'!$G$11,0))))</f>
        <v>0</v>
      </c>
      <c r="I31" s="33">
        <f t="shared" ca="1" si="0"/>
        <v>11959.803185037237</v>
      </c>
      <c r="J31" s="33">
        <f t="shared" ca="1" si="1"/>
        <v>6034.7159319661532</v>
      </c>
      <c r="K31" s="33">
        <f t="shared" ca="1" si="2"/>
        <v>1588605.7087396656</v>
      </c>
      <c r="L31" s="27"/>
    </row>
    <row r="32" spans="5:12" ht="15.75">
      <c r="E32" s="27"/>
      <c r="F32" s="32">
        <f t="shared" ca="1" si="3"/>
        <v>29</v>
      </c>
      <c r="G32" s="33">
        <f t="shared" ca="1" si="4"/>
        <v>17994.51911700339</v>
      </c>
      <c r="H32" s="33">
        <f ca="1">IF(F32="",0,IF(K31&lt;EMI,0,IF(F32="",NA(),IF(OR(F32='New EMI Calculator'!$G$10),'New EMI Calculator'!$G$11,0))))</f>
        <v>0</v>
      </c>
      <c r="I32" s="33">
        <f t="shared" ca="1" si="0"/>
        <v>11914.542815547493</v>
      </c>
      <c r="J32" s="33">
        <f t="shared" ca="1" si="1"/>
        <v>6079.9763014558976</v>
      </c>
      <c r="K32" s="33">
        <f t="shared" ca="1" si="2"/>
        <v>1582525.7324382097</v>
      </c>
      <c r="L32" s="27"/>
    </row>
    <row r="33" spans="5:12" ht="15.75">
      <c r="E33" s="27"/>
      <c r="F33" s="32">
        <f t="shared" ca="1" si="3"/>
        <v>30</v>
      </c>
      <c r="G33" s="33">
        <f t="shared" ca="1" si="4"/>
        <v>17994.51911700339</v>
      </c>
      <c r="H33" s="33">
        <f ca="1">IF(F33="",0,IF(K32&lt;EMI,0,IF(F33="",NA(),IF(OR(F33='New EMI Calculator'!$G$10),'New EMI Calculator'!$G$11,0))))</f>
        <v>0</v>
      </c>
      <c r="I33" s="33">
        <f t="shared" ca="1" si="0"/>
        <v>11868.942993286573</v>
      </c>
      <c r="J33" s="33">
        <f t="shared" ca="1" si="1"/>
        <v>6125.5761237168172</v>
      </c>
      <c r="K33" s="33">
        <f t="shared" ca="1" si="2"/>
        <v>1576400.1563144929</v>
      </c>
      <c r="L33" s="27"/>
    </row>
    <row r="34" spans="5:12" ht="15.75">
      <c r="E34" s="27"/>
      <c r="F34" s="32">
        <f t="shared" ca="1" si="3"/>
        <v>31</v>
      </c>
      <c r="G34" s="33">
        <f t="shared" ca="1" si="4"/>
        <v>17994.51911700339</v>
      </c>
      <c r="H34" s="33">
        <f ca="1">IF(F34="",0,IF(K33&lt;EMI,0,IF(F34="",NA(),IF(OR(F34='New EMI Calculator'!$G$10),'New EMI Calculator'!$G$11,0))))</f>
        <v>0</v>
      </c>
      <c r="I34" s="33">
        <f t="shared" ca="1" si="0"/>
        <v>11823.001172358696</v>
      </c>
      <c r="J34" s="33">
        <f t="shared" ca="1" si="1"/>
        <v>6171.5179446446946</v>
      </c>
      <c r="K34" s="33">
        <f t="shared" ca="1" si="2"/>
        <v>1570228.6383698483</v>
      </c>
      <c r="L34" s="27"/>
    </row>
    <row r="35" spans="5:12" ht="15.75">
      <c r="E35" s="27"/>
      <c r="F35" s="32">
        <f t="shared" ca="1" si="3"/>
        <v>32</v>
      </c>
      <c r="G35" s="33">
        <f t="shared" ca="1" si="4"/>
        <v>17994.51911700339</v>
      </c>
      <c r="H35" s="33">
        <f ca="1">IF(F35="",0,IF(K34&lt;EMI,0,IF(F35="",NA(),IF(OR(F35='New EMI Calculator'!$G$10),'New EMI Calculator'!$G$11,0))))</f>
        <v>0</v>
      </c>
      <c r="I35" s="33">
        <f t="shared" ca="1" si="0"/>
        <v>11776.714787773861</v>
      </c>
      <c r="J35" s="33">
        <f t="shared" ca="1" si="1"/>
        <v>6217.8043292295297</v>
      </c>
      <c r="K35" s="33">
        <f t="shared" ca="1" si="2"/>
        <v>1564010.8340406187</v>
      </c>
      <c r="L35" s="27"/>
    </row>
    <row r="36" spans="5:12" ht="15.75">
      <c r="E36" s="27"/>
      <c r="F36" s="32">
        <f t="shared" ca="1" si="3"/>
        <v>33</v>
      </c>
      <c r="G36" s="33">
        <f t="shared" ca="1" si="4"/>
        <v>17994.51911700339</v>
      </c>
      <c r="H36" s="33">
        <f ca="1">IF(F36="",0,IF(K35&lt;EMI,0,IF(F36="",NA(),IF(OR(F36='New EMI Calculator'!$G$10),'New EMI Calculator'!$G$11,0))))</f>
        <v>0</v>
      </c>
      <c r="I36" s="33">
        <f t="shared" ca="1" si="0"/>
        <v>11730.08125530464</v>
      </c>
      <c r="J36" s="33">
        <f t="shared" ca="1" si="1"/>
        <v>6264.4378616987506</v>
      </c>
      <c r="K36" s="33">
        <f t="shared" ca="1" si="2"/>
        <v>1557746.3961789201</v>
      </c>
      <c r="L36" s="27"/>
    </row>
    <row r="37" spans="5:12" ht="15.75">
      <c r="E37" s="27"/>
      <c r="F37" s="32">
        <f t="shared" ca="1" si="3"/>
        <v>34</v>
      </c>
      <c r="G37" s="33">
        <f t="shared" ca="1" si="4"/>
        <v>17994.51911700339</v>
      </c>
      <c r="H37" s="33">
        <f ca="1">IF(F37="",0,IF(K36&lt;EMI,0,IF(F37="",NA(),IF(OR(F37='New EMI Calculator'!$G$10),'New EMI Calculator'!$G$11,0))))</f>
        <v>0</v>
      </c>
      <c r="I37" s="33">
        <f t="shared" ca="1" si="0"/>
        <v>11683.0979713419</v>
      </c>
      <c r="J37" s="33">
        <f t="shared" ca="1" si="1"/>
        <v>6311.4211456614903</v>
      </c>
      <c r="K37" s="33">
        <f t="shared" ca="1" si="2"/>
        <v>1551434.9750332586</v>
      </c>
      <c r="L37" s="27"/>
    </row>
    <row r="38" spans="5:12" ht="15.75">
      <c r="E38" s="27"/>
      <c r="F38" s="32">
        <f t="shared" ca="1" si="3"/>
        <v>35</v>
      </c>
      <c r="G38" s="33">
        <f t="shared" ca="1" si="4"/>
        <v>17994.51911700339</v>
      </c>
      <c r="H38" s="33">
        <f ca="1">IF(F38="",0,IF(K37&lt;EMI,0,IF(F38="",NA(),IF(OR(F38='New EMI Calculator'!$G$10),'New EMI Calculator'!$G$11,0))))</f>
        <v>0</v>
      </c>
      <c r="I38" s="33">
        <f t="shared" ca="1" si="0"/>
        <v>11635.762312749439</v>
      </c>
      <c r="J38" s="33">
        <f t="shared" ca="1" si="1"/>
        <v>6358.7568042539515</v>
      </c>
      <c r="K38" s="33">
        <f t="shared" ca="1" si="2"/>
        <v>1545076.2182290046</v>
      </c>
      <c r="L38" s="27"/>
    </row>
    <row r="39" spans="5:12" ht="15.75">
      <c r="E39" s="27"/>
      <c r="F39" s="32">
        <f t="shared" ca="1" si="3"/>
        <v>36</v>
      </c>
      <c r="G39" s="33">
        <f t="shared" ca="1" si="4"/>
        <v>17994.51911700339</v>
      </c>
      <c r="H39" s="33">
        <f ca="1">IF(F39="",0,IF(K38&lt;EMI,0,IF(F39="",NA(),IF(OR(F39='New EMI Calculator'!$G$10),'New EMI Calculator'!$G$11,0))))</f>
        <v>0</v>
      </c>
      <c r="I39" s="33">
        <f t="shared" ca="1" si="0"/>
        <v>11588.071636717534</v>
      </c>
      <c r="J39" s="33">
        <f t="shared" ca="1" si="1"/>
        <v>6406.4474802858567</v>
      </c>
      <c r="K39" s="33">
        <f t="shared" ca="1" si="2"/>
        <v>1538669.7707487189</v>
      </c>
      <c r="L39" s="27"/>
    </row>
    <row r="40" spans="5:12" ht="15.75">
      <c r="E40" s="27"/>
      <c r="F40" s="32">
        <f t="shared" ca="1" si="3"/>
        <v>37</v>
      </c>
      <c r="G40" s="33">
        <f t="shared" ca="1" si="4"/>
        <v>17994.51911700339</v>
      </c>
      <c r="H40" s="33">
        <f ca="1">IF(F40="",0,IF(K39&lt;EMI,0,IF(F40="",NA(),IF(OR(F40='New EMI Calculator'!$G$10),'New EMI Calculator'!$G$11,0))))</f>
        <v>0</v>
      </c>
      <c r="I40" s="33">
        <f t="shared" ca="1" si="0"/>
        <v>11540.023280615393</v>
      </c>
      <c r="J40" s="33">
        <f t="shared" ca="1" si="1"/>
        <v>6454.4958363879978</v>
      </c>
      <c r="K40" s="33">
        <f t="shared" ca="1" si="2"/>
        <v>1532215.2749123308</v>
      </c>
      <c r="L40" s="27"/>
    </row>
    <row r="41" spans="5:12" ht="15.75">
      <c r="E41" s="27"/>
      <c r="F41" s="32">
        <f t="shared" ca="1" si="3"/>
        <v>38</v>
      </c>
      <c r="G41" s="33">
        <f t="shared" ca="1" si="4"/>
        <v>17994.51911700339</v>
      </c>
      <c r="H41" s="33">
        <f ca="1">IF(F41="",0,IF(K40&lt;EMI,0,IF(F41="",NA(),IF(OR(F41='New EMI Calculator'!$G$10),'New EMI Calculator'!$G$11,0))))</f>
        <v>0</v>
      </c>
      <c r="I41" s="33">
        <f t="shared" ca="1" si="0"/>
        <v>11491.61456184248</v>
      </c>
      <c r="J41" s="33">
        <f t="shared" ca="1" si="1"/>
        <v>6502.9045551609106</v>
      </c>
      <c r="K41" s="33">
        <f t="shared" ca="1" si="2"/>
        <v>1525712.3703571698</v>
      </c>
      <c r="L41" s="27"/>
    </row>
    <row r="42" spans="5:12" ht="15.75">
      <c r="E42" s="27"/>
      <c r="F42" s="32">
        <f t="shared" ca="1" si="3"/>
        <v>39</v>
      </c>
      <c r="G42" s="33">
        <f t="shared" ca="1" si="4"/>
        <v>17994.51911700339</v>
      </c>
      <c r="H42" s="33">
        <f ca="1">IF(F42="",0,IF(K41&lt;EMI,0,IF(F42="",NA(),IF(OR(F42='New EMI Calculator'!$G$10),'New EMI Calculator'!$G$11,0))))</f>
        <v>0</v>
      </c>
      <c r="I42" s="33">
        <f t="shared" ca="1" si="0"/>
        <v>11442.842777678772</v>
      </c>
      <c r="J42" s="33">
        <f t="shared" ca="1" si="1"/>
        <v>6551.6763393246183</v>
      </c>
      <c r="K42" s="33">
        <f t="shared" ca="1" si="2"/>
        <v>1519160.6940178452</v>
      </c>
      <c r="L42" s="27"/>
    </row>
    <row r="43" spans="5:12" ht="15.75">
      <c r="E43" s="27"/>
      <c r="F43" s="32">
        <f t="shared" ca="1" si="3"/>
        <v>40</v>
      </c>
      <c r="G43" s="33">
        <f t="shared" ca="1" si="4"/>
        <v>17994.51911700339</v>
      </c>
      <c r="H43" s="33">
        <f ca="1">IF(F43="",0,IF(K42&lt;EMI,0,IF(F43="",NA(),IF(OR(F43='New EMI Calculator'!$G$10),'New EMI Calculator'!$G$11,0))))</f>
        <v>0</v>
      </c>
      <c r="I43" s="33">
        <f t="shared" ca="1" si="0"/>
        <v>11393.70520513384</v>
      </c>
      <c r="J43" s="33">
        <f t="shared" ca="1" si="1"/>
        <v>6600.8139118695508</v>
      </c>
      <c r="K43" s="33">
        <f t="shared" ca="1" si="2"/>
        <v>1512559.8801059755</v>
      </c>
      <c r="L43" s="27"/>
    </row>
    <row r="44" spans="5:12" ht="15.75">
      <c r="E44" s="27"/>
      <c r="F44" s="32">
        <f t="shared" ca="1" si="3"/>
        <v>41</v>
      </c>
      <c r="G44" s="33">
        <f t="shared" ca="1" si="4"/>
        <v>17994.51911700339</v>
      </c>
      <c r="H44" s="33">
        <f ca="1">IF(F44="",0,IF(K43&lt;EMI,0,IF(F44="",NA(),IF(OR(F44='New EMI Calculator'!$G$10),'New EMI Calculator'!$G$11,0))))</f>
        <v>0</v>
      </c>
      <c r="I44" s="33">
        <f t="shared" ca="1" si="0"/>
        <v>11344.199100794816</v>
      </c>
      <c r="J44" s="33">
        <f t="shared" ca="1" si="1"/>
        <v>6650.3200162085741</v>
      </c>
      <c r="K44" s="33">
        <f t="shared" ca="1" si="2"/>
        <v>1505909.560089767</v>
      </c>
      <c r="L44" s="27"/>
    </row>
    <row r="45" spans="5:12" ht="15.75">
      <c r="E45" s="27"/>
      <c r="F45" s="32">
        <f t="shared" ca="1" si="3"/>
        <v>42</v>
      </c>
      <c r="G45" s="33">
        <f t="shared" ca="1" si="4"/>
        <v>17994.51911700339</v>
      </c>
      <c r="H45" s="33">
        <f ca="1">IF(F45="",0,IF(K44&lt;EMI,0,IF(F45="",NA(),IF(OR(F45='New EMI Calculator'!$G$10),'New EMI Calculator'!$G$11,0))))</f>
        <v>0</v>
      </c>
      <c r="I45" s="33">
        <f t="shared" ca="1" si="0"/>
        <v>11294.321700673252</v>
      </c>
      <c r="J45" s="33">
        <f t="shared" ca="1" si="1"/>
        <v>6700.1974163301384</v>
      </c>
      <c r="K45" s="33">
        <f t="shared" ca="1" si="2"/>
        <v>1499209.3626734368</v>
      </c>
      <c r="L45" s="27"/>
    </row>
    <row r="46" spans="5:12" ht="15.75">
      <c r="E46" s="27"/>
      <c r="F46" s="32">
        <f t="shared" ca="1" si="3"/>
        <v>43</v>
      </c>
      <c r="G46" s="33">
        <f t="shared" ca="1" si="4"/>
        <v>17994.51911700339</v>
      </c>
      <c r="H46" s="33">
        <f ca="1">IF(F46="",0,IF(K45&lt;EMI,0,IF(F46="",NA(),IF(OR(F46='New EMI Calculator'!$G$10),'New EMI Calculator'!$G$11,0))))</f>
        <v>0</v>
      </c>
      <c r="I46" s="33">
        <f t="shared" ca="1" si="0"/>
        <v>11244.070220050775</v>
      </c>
      <c r="J46" s="33">
        <f t="shared" ca="1" si="1"/>
        <v>6750.4488969526155</v>
      </c>
      <c r="K46" s="33">
        <f t="shared" ca="1" si="2"/>
        <v>1492458.9137764841</v>
      </c>
      <c r="L46" s="27"/>
    </row>
    <row r="47" spans="5:12" ht="15.75">
      <c r="E47" s="27"/>
      <c r="F47" s="32">
        <f t="shared" ca="1" si="3"/>
        <v>44</v>
      </c>
      <c r="G47" s="33">
        <f t="shared" ca="1" si="4"/>
        <v>17994.51911700339</v>
      </c>
      <c r="H47" s="33">
        <f ca="1">IF(F47="",0,IF(K46&lt;EMI,0,IF(F47="",NA(),IF(OR(F47='New EMI Calculator'!$G$10),'New EMI Calculator'!$G$11,0))))</f>
        <v>0</v>
      </c>
      <c r="I47" s="33">
        <f t="shared" ca="1" si="0"/>
        <v>11193.441853323631</v>
      </c>
      <c r="J47" s="33">
        <f t="shared" ca="1" si="1"/>
        <v>6801.0772636797592</v>
      </c>
      <c r="K47" s="33">
        <f t="shared" ca="1" si="2"/>
        <v>1485657.8365128043</v>
      </c>
      <c r="L47" s="27"/>
    </row>
    <row r="48" spans="5:12" ht="15.75">
      <c r="E48" s="27"/>
      <c r="F48" s="32">
        <f t="shared" ca="1" si="3"/>
        <v>45</v>
      </c>
      <c r="G48" s="33">
        <f t="shared" ca="1" si="4"/>
        <v>17994.51911700339</v>
      </c>
      <c r="H48" s="33">
        <f ca="1">IF(F48="",0,IF(K47&lt;EMI,0,IF(F48="",NA(),IF(OR(F48='New EMI Calculator'!$G$10),'New EMI Calculator'!$G$11,0))))</f>
        <v>0</v>
      </c>
      <c r="I48" s="33">
        <f t="shared" ca="1" si="0"/>
        <v>11142.433773846031</v>
      </c>
      <c r="J48" s="33">
        <f t="shared" ca="1" si="1"/>
        <v>6852.0853431573596</v>
      </c>
      <c r="K48" s="33">
        <f t="shared" ca="1" si="2"/>
        <v>1478805.7511696469</v>
      </c>
      <c r="L48" s="27"/>
    </row>
    <row r="49" spans="5:12" ht="15.75">
      <c r="E49" s="27"/>
      <c r="F49" s="32">
        <f t="shared" ca="1" si="3"/>
        <v>46</v>
      </c>
      <c r="G49" s="33">
        <f t="shared" ca="1" si="4"/>
        <v>17994.51911700339</v>
      </c>
      <c r="H49" s="33">
        <f ca="1">IF(F49="",0,IF(K48&lt;EMI,0,IF(F49="",NA(),IF(OR(F49='New EMI Calculator'!$G$10),'New EMI Calculator'!$G$11,0))))</f>
        <v>0</v>
      </c>
      <c r="I49" s="33">
        <f t="shared" ca="1" si="0"/>
        <v>11091.043133772351</v>
      </c>
      <c r="J49" s="33">
        <f t="shared" ca="1" si="1"/>
        <v>6903.4759832310392</v>
      </c>
      <c r="K49" s="33">
        <f t="shared" ca="1" si="2"/>
        <v>1471902.2751864158</v>
      </c>
      <c r="L49" s="27"/>
    </row>
    <row r="50" spans="5:12" ht="15.75">
      <c r="E50" s="27"/>
      <c r="F50" s="32">
        <f t="shared" ca="1" si="3"/>
        <v>47</v>
      </c>
      <c r="G50" s="33">
        <f t="shared" ca="1" si="4"/>
        <v>17994.51911700339</v>
      </c>
      <c r="H50" s="33">
        <f ca="1">IF(F50="",0,IF(K49&lt;EMI,0,IF(F50="",NA(),IF(OR(F50='New EMI Calculator'!$G$10),'New EMI Calculator'!$G$11,0))))</f>
        <v>0</v>
      </c>
      <c r="I50" s="33">
        <f t="shared" ca="1" si="0"/>
        <v>11039.267063898116</v>
      </c>
      <c r="J50" s="33">
        <f t="shared" ca="1" si="1"/>
        <v>6955.2520531052742</v>
      </c>
      <c r="K50" s="33">
        <f t="shared" ca="1" si="2"/>
        <v>1464947.0231333105</v>
      </c>
      <c r="L50" s="27"/>
    </row>
    <row r="51" spans="5:12" ht="15.75">
      <c r="E51" s="27"/>
      <c r="F51" s="32">
        <f t="shared" ca="1" si="3"/>
        <v>48</v>
      </c>
      <c r="G51" s="33">
        <f t="shared" ca="1" si="4"/>
        <v>17994.51911700339</v>
      </c>
      <c r="H51" s="33">
        <f ca="1">IF(F51="",0,IF(K50&lt;EMI,0,IF(F51="",NA(),IF(OR(F51='New EMI Calculator'!$G$10),'New EMI Calculator'!$G$11,0))))</f>
        <v>0</v>
      </c>
      <c r="I51" s="33">
        <f t="shared" ca="1" si="0"/>
        <v>10987.102673499829</v>
      </c>
      <c r="J51" s="33">
        <f t="shared" ca="1" si="1"/>
        <v>7007.4164435035618</v>
      </c>
      <c r="K51" s="33">
        <f t="shared" ca="1" si="2"/>
        <v>1457939.606689807</v>
      </c>
      <c r="L51" s="27"/>
    </row>
    <row r="52" spans="5:12" ht="15.75">
      <c r="E52" s="27"/>
      <c r="F52" s="32">
        <f t="shared" ca="1" si="3"/>
        <v>49</v>
      </c>
      <c r="G52" s="33">
        <f t="shared" ca="1" si="4"/>
        <v>17994.51911700339</v>
      </c>
      <c r="H52" s="33">
        <f ca="1">IF(F52="",0,IF(K51&lt;EMI,0,IF(F52="",NA(),IF(OR(F52='New EMI Calculator'!$G$10),'New EMI Calculator'!$G$11,0))))</f>
        <v>0</v>
      </c>
      <c r="I52" s="33">
        <f t="shared" ca="1" si="0"/>
        <v>10934.547050173553</v>
      </c>
      <c r="J52" s="33">
        <f t="shared" ca="1" si="1"/>
        <v>7059.9720668298378</v>
      </c>
      <c r="K52" s="33">
        <f t="shared" ca="1" si="2"/>
        <v>1450879.6346229771</v>
      </c>
      <c r="L52" s="27"/>
    </row>
    <row r="53" spans="5:12" ht="15.75">
      <c r="E53" s="27"/>
      <c r="F53" s="32">
        <f t="shared" ca="1" si="3"/>
        <v>50</v>
      </c>
      <c r="G53" s="33">
        <f t="shared" ca="1" si="4"/>
        <v>17994.51911700339</v>
      </c>
      <c r="H53" s="33">
        <f ca="1">IF(F53="",0,IF(K52&lt;EMI,0,IF(F53="",NA(),IF(OR(F53='New EMI Calculator'!$G$10),'New EMI Calculator'!$G$11,0))))</f>
        <v>0</v>
      </c>
      <c r="I53" s="33">
        <f t="shared" ca="1" si="0"/>
        <v>10881.597259672328</v>
      </c>
      <c r="J53" s="33">
        <f t="shared" ca="1" si="1"/>
        <v>7112.9218573310627</v>
      </c>
      <c r="K53" s="33">
        <f t="shared" ca="1" si="2"/>
        <v>1443766.7127656462</v>
      </c>
      <c r="L53" s="27"/>
    </row>
    <row r="54" spans="5:12" ht="15.75">
      <c r="E54" s="27"/>
      <c r="F54" s="32">
        <f t="shared" ca="1" si="3"/>
        <v>51</v>
      </c>
      <c r="G54" s="33">
        <f t="shared" ca="1" si="4"/>
        <v>17994.51911700339</v>
      </c>
      <c r="H54" s="33">
        <f ca="1">IF(F54="",0,IF(K53&lt;EMI,0,IF(F54="",NA(),IF(OR(F54='New EMI Calculator'!$G$10),'New EMI Calculator'!$G$11,0))))</f>
        <v>0</v>
      </c>
      <c r="I54" s="33">
        <f t="shared" ca="1" si="0"/>
        <v>10828.250345742346</v>
      </c>
      <c r="J54" s="33">
        <f t="shared" ca="1" si="1"/>
        <v>7166.2687712610441</v>
      </c>
      <c r="K54" s="33">
        <f t="shared" ca="1" si="2"/>
        <v>1436600.4439943852</v>
      </c>
      <c r="L54" s="27"/>
    </row>
    <row r="55" spans="5:12" ht="15.75">
      <c r="E55" s="27"/>
      <c r="F55" s="32">
        <f t="shared" ca="1" si="3"/>
        <v>52</v>
      </c>
      <c r="G55" s="33">
        <f t="shared" ca="1" si="4"/>
        <v>17994.51911700339</v>
      </c>
      <c r="H55" s="33">
        <f ca="1">IF(F55="",0,IF(K54&lt;EMI,0,IF(F55="",NA(),IF(OR(F55='New EMI Calculator'!$G$10),'New EMI Calculator'!$G$11,0))))</f>
        <v>0</v>
      </c>
      <c r="I55" s="33">
        <f t="shared" ca="1" si="0"/>
        <v>10774.503329957888</v>
      </c>
      <c r="J55" s="33">
        <f t="shared" ca="1" si="1"/>
        <v>7220.0157870455023</v>
      </c>
      <c r="K55" s="33">
        <f t="shared" ca="1" si="2"/>
        <v>1429380.4282073397</v>
      </c>
      <c r="L55" s="27"/>
    </row>
    <row r="56" spans="5:12" ht="15.75">
      <c r="E56" s="27"/>
      <c r="F56" s="32">
        <f t="shared" ca="1" si="3"/>
        <v>53</v>
      </c>
      <c r="G56" s="33">
        <f t="shared" ca="1" si="4"/>
        <v>17994.51911700339</v>
      </c>
      <c r="H56" s="33">
        <f ca="1">IF(F56="",0,IF(K55&lt;EMI,0,IF(F56="",NA(),IF(OR(F56='New EMI Calculator'!$G$10),'New EMI Calculator'!$G$11,0))))</f>
        <v>0</v>
      </c>
      <c r="I56" s="33">
        <f t="shared" ca="1" si="0"/>
        <v>10720.353211555048</v>
      </c>
      <c r="J56" s="33">
        <f t="shared" ca="1" si="1"/>
        <v>7274.1659054483425</v>
      </c>
      <c r="K56" s="33">
        <f t="shared" ca="1" si="2"/>
        <v>1422106.2623018913</v>
      </c>
      <c r="L56" s="27"/>
    </row>
    <row r="57" spans="5:12" ht="15.75">
      <c r="E57" s="27"/>
      <c r="F57" s="32">
        <f t="shared" ca="1" si="3"/>
        <v>54</v>
      </c>
      <c r="G57" s="33">
        <f t="shared" ca="1" si="4"/>
        <v>17994.51911700339</v>
      </c>
      <c r="H57" s="33">
        <f ca="1">IF(F57="",0,IF(K56&lt;EMI,0,IF(F57="",NA(),IF(OR(F57='New EMI Calculator'!$G$10),'New EMI Calculator'!$G$11,0))))</f>
        <v>0</v>
      </c>
      <c r="I57" s="33">
        <f t="shared" ca="1" si="0"/>
        <v>10665.796967264185</v>
      </c>
      <c r="J57" s="33">
        <f t="shared" ca="1" si="1"/>
        <v>7328.7221497392056</v>
      </c>
      <c r="K57" s="33">
        <f t="shared" ca="1" si="2"/>
        <v>1414777.5401521521</v>
      </c>
      <c r="L57" s="27"/>
    </row>
    <row r="58" spans="5:12" ht="15.75">
      <c r="E58" s="27"/>
      <c r="F58" s="32">
        <f t="shared" ca="1" si="3"/>
        <v>55</v>
      </c>
      <c r="G58" s="33">
        <f t="shared" ca="1" si="4"/>
        <v>17994.51911700339</v>
      </c>
      <c r="H58" s="33">
        <f ca="1">IF(F58="",0,IF(K57&lt;EMI,0,IF(F58="",NA(),IF(OR(F58='New EMI Calculator'!$G$10),'New EMI Calculator'!$G$11,0))))</f>
        <v>0</v>
      </c>
      <c r="I58" s="33">
        <f t="shared" ca="1" si="0"/>
        <v>10610.83155114114</v>
      </c>
      <c r="J58" s="33">
        <f t="shared" ca="1" si="1"/>
        <v>7383.6875658622503</v>
      </c>
      <c r="K58" s="33">
        <f t="shared" ca="1" si="2"/>
        <v>1407393.8525862899</v>
      </c>
      <c r="L58" s="27"/>
    </row>
    <row r="59" spans="5:12" ht="15.75">
      <c r="E59" s="27"/>
      <c r="F59" s="32">
        <f t="shared" ca="1" si="3"/>
        <v>56</v>
      </c>
      <c r="G59" s="33">
        <f t="shared" ca="1" si="4"/>
        <v>17994.51911700339</v>
      </c>
      <c r="H59" s="33">
        <f ca="1">IF(F59="",0,IF(K58&lt;EMI,0,IF(F59="",NA(),IF(OR(F59='New EMI Calculator'!$G$10),'New EMI Calculator'!$G$11,0))))</f>
        <v>0</v>
      </c>
      <c r="I59" s="33">
        <f t="shared" ca="1" si="0"/>
        <v>10555.453894397173</v>
      </c>
      <c r="J59" s="33">
        <f t="shared" ca="1" si="1"/>
        <v>7439.0652226062175</v>
      </c>
      <c r="K59" s="33">
        <f t="shared" ca="1" si="2"/>
        <v>1399954.7873636836</v>
      </c>
      <c r="L59" s="27"/>
    </row>
    <row r="60" spans="5:12" ht="15.75">
      <c r="E60" s="27"/>
      <c r="F60" s="32">
        <f t="shared" ca="1" si="3"/>
        <v>57</v>
      </c>
      <c r="G60" s="33">
        <f t="shared" ca="1" si="4"/>
        <v>17994.51911700339</v>
      </c>
      <c r="H60" s="33">
        <f ca="1">IF(F60="",0,IF(K59&lt;EMI,0,IF(F60="",NA(),IF(OR(F60='New EMI Calculator'!$G$10),'New EMI Calculator'!$G$11,0))))</f>
        <v>0</v>
      </c>
      <c r="I60" s="33">
        <f t="shared" ca="1" si="0"/>
        <v>10499.660905227627</v>
      </c>
      <c r="J60" s="33">
        <f t="shared" ca="1" si="1"/>
        <v>7494.8582117757633</v>
      </c>
      <c r="K60" s="33">
        <f t="shared" ca="1" si="2"/>
        <v>1392459.9291519078</v>
      </c>
      <c r="L60" s="27"/>
    </row>
    <row r="61" spans="5:12" ht="15.75">
      <c r="E61" s="27"/>
      <c r="F61" s="32">
        <f t="shared" ca="1" si="3"/>
        <v>58</v>
      </c>
      <c r="G61" s="33">
        <f t="shared" ca="1" si="4"/>
        <v>17994.51911700339</v>
      </c>
      <c r="H61" s="33">
        <f ca="1">IF(F61="",0,IF(K60&lt;EMI,0,IF(F61="",NA(),IF(OR(F61='New EMI Calculator'!$G$10),'New EMI Calculator'!$G$11,0))))</f>
        <v>0</v>
      </c>
      <c r="I61" s="33">
        <f t="shared" ca="1" si="0"/>
        <v>10443.449468639308</v>
      </c>
      <c r="J61" s="33">
        <f t="shared" ca="1" si="1"/>
        <v>7551.0696483640822</v>
      </c>
      <c r="K61" s="33">
        <f t="shared" ca="1" si="2"/>
        <v>1384908.8595035437</v>
      </c>
      <c r="L61" s="27"/>
    </row>
    <row r="62" spans="5:12" ht="15.75">
      <c r="E62" s="27"/>
      <c r="F62" s="32">
        <f t="shared" ca="1" si="3"/>
        <v>59</v>
      </c>
      <c r="G62" s="33">
        <f t="shared" ca="1" si="4"/>
        <v>17994.51911700339</v>
      </c>
      <c r="H62" s="33">
        <f ca="1">IF(F62="",0,IF(K61&lt;EMI,0,IF(F62="",NA(),IF(OR(F62='New EMI Calculator'!$G$10),'New EMI Calculator'!$G$11,0))))</f>
        <v>0</v>
      </c>
      <c r="I62" s="33">
        <f t="shared" ca="1" si="0"/>
        <v>10386.816446276576</v>
      </c>
      <c r="J62" s="33">
        <f t="shared" ca="1" si="1"/>
        <v>7607.7026707268142</v>
      </c>
      <c r="K62" s="33">
        <f t="shared" ca="1" si="2"/>
        <v>1377301.1568328168</v>
      </c>
      <c r="L62" s="27"/>
    </row>
    <row r="63" spans="5:12" ht="15.75">
      <c r="E63" s="27"/>
      <c r="F63" s="32">
        <f t="shared" ca="1" si="3"/>
        <v>60</v>
      </c>
      <c r="G63" s="33">
        <f t="shared" ca="1" si="4"/>
        <v>17994.51911700339</v>
      </c>
      <c r="H63" s="33">
        <f ca="1">IF(F63="",0,IF(K62&lt;EMI,0,IF(F63="",NA(),IF(OR(F63='New EMI Calculator'!$G$10),'New EMI Calculator'!$G$11,0))))</f>
        <v>0</v>
      </c>
      <c r="I63" s="33">
        <f t="shared" ca="1" si="0"/>
        <v>10329.758676246125</v>
      </c>
      <c r="J63" s="33">
        <f t="shared" ca="1" si="1"/>
        <v>7664.7604407572653</v>
      </c>
      <c r="K63" s="33">
        <f t="shared" ca="1" si="2"/>
        <v>1369636.3963920595</v>
      </c>
      <c r="L63" s="27"/>
    </row>
    <row r="64" spans="5:12" ht="15.75">
      <c r="E64" s="27"/>
      <c r="F64" s="32">
        <f t="shared" ca="1" si="3"/>
        <v>61</v>
      </c>
      <c r="G64" s="33">
        <f t="shared" ca="1" si="4"/>
        <v>17994.51911700339</v>
      </c>
      <c r="H64" s="33">
        <f ca="1">IF(F64="",0,IF(K63&lt;EMI,0,IF(F64="",NA(),IF(OR(F64='New EMI Calculator'!$G$10),'New EMI Calculator'!$G$11,0))))</f>
        <v>0</v>
      </c>
      <c r="I64" s="33">
        <f t="shared" ca="1" si="0"/>
        <v>10272.272972940445</v>
      </c>
      <c r="J64" s="33">
        <f t="shared" ca="1" si="1"/>
        <v>7722.2461440629449</v>
      </c>
      <c r="K64" s="33">
        <f t="shared" ca="1" si="2"/>
        <v>1361914.1502479967</v>
      </c>
      <c r="L64" s="27"/>
    </row>
    <row r="65" spans="5:12" ht="15.75">
      <c r="E65" s="27"/>
      <c r="F65" s="32">
        <f t="shared" ca="1" si="3"/>
        <v>62</v>
      </c>
      <c r="G65" s="33">
        <f t="shared" ca="1" si="4"/>
        <v>17994.51911700339</v>
      </c>
      <c r="H65" s="33">
        <f ca="1">IF(F65="",0,IF(K64&lt;EMI,0,IF(F65="",NA(),IF(OR(F65='New EMI Calculator'!$G$10),'New EMI Calculator'!$G$11,0))))</f>
        <v>0</v>
      </c>
      <c r="I65" s="33">
        <f t="shared" ca="1" si="0"/>
        <v>10214.356126859975</v>
      </c>
      <c r="J65" s="33">
        <f t="shared" ca="1" si="1"/>
        <v>7780.1629901434153</v>
      </c>
      <c r="K65" s="33">
        <f t="shared" ca="1" si="2"/>
        <v>1354133.9872578532</v>
      </c>
      <c r="L65" s="27"/>
    </row>
    <row r="66" spans="5:12" ht="15.75">
      <c r="E66" s="27"/>
      <c r="F66" s="32">
        <f t="shared" ca="1" si="3"/>
        <v>63</v>
      </c>
      <c r="G66" s="33">
        <f t="shared" ca="1" si="4"/>
        <v>17994.51911700339</v>
      </c>
      <c r="H66" s="33">
        <f ca="1">IF(F66="",0,IF(K65&lt;EMI,0,IF(F66="",NA(),IF(OR(F66='New EMI Calculator'!$G$10),'New EMI Calculator'!$G$11,0))))</f>
        <v>0</v>
      </c>
      <c r="I66" s="33">
        <f t="shared" ca="1" si="0"/>
        <v>10156.004904433898</v>
      </c>
      <c r="J66" s="33">
        <f t="shared" ca="1" si="1"/>
        <v>7838.5142125694929</v>
      </c>
      <c r="K66" s="33">
        <f t="shared" ca="1" si="2"/>
        <v>1346295.4730452837</v>
      </c>
      <c r="L66" s="27"/>
    </row>
    <row r="67" spans="5:12" ht="15.75">
      <c r="E67" s="27"/>
      <c r="F67" s="32">
        <f t="shared" ca="1" si="3"/>
        <v>64</v>
      </c>
      <c r="G67" s="33">
        <f t="shared" ca="1" si="4"/>
        <v>17994.51911700339</v>
      </c>
      <c r="H67" s="33">
        <f ca="1">IF(F67="",0,IF(K66&lt;EMI,0,IF(F67="",NA(),IF(OR(F67='New EMI Calculator'!$G$10),'New EMI Calculator'!$G$11,0))))</f>
        <v>0</v>
      </c>
      <c r="I67" s="33">
        <f t="shared" ca="1" si="0"/>
        <v>10097.216047839627</v>
      </c>
      <c r="J67" s="33">
        <f t="shared" ca="1" si="1"/>
        <v>7897.3030691637632</v>
      </c>
      <c r="K67" s="33">
        <f t="shared" ca="1" si="2"/>
        <v>1338398.1699761199</v>
      </c>
      <c r="L67" s="27"/>
    </row>
    <row r="68" spans="5:12" ht="15.75">
      <c r="E68" s="27"/>
      <c r="F68" s="32">
        <f t="shared" ca="1" si="3"/>
        <v>65</v>
      </c>
      <c r="G68" s="33">
        <f t="shared" ca="1" si="4"/>
        <v>17994.51911700339</v>
      </c>
      <c r="H68" s="33">
        <f ca="1">IF(F68="",0,IF(K67&lt;EMI,0,IF(F68="",NA(),IF(OR(F68='New EMI Calculator'!$G$10),'New EMI Calculator'!$G$11,0))))</f>
        <v>0</v>
      </c>
      <c r="I68" s="33">
        <f t="shared" ref="I68:I131" ca="1" si="5">IF(F68="","",IF(K67&lt;0,0,K67)*Rate/12)</f>
        <v>10037.9862748209</v>
      </c>
      <c r="J68" s="33">
        <f t="shared" ref="J68:J131" ca="1" si="6">IF(F68="","",G68+H68-I68)</f>
        <v>7956.5328421824906</v>
      </c>
      <c r="K68" s="33">
        <f t="shared" ref="K68:K131" ca="1" si="7">IF(AND(G68&lt;&gt;0,G68&lt;EMI),0,IF(F68="","",IF(K67&lt;=0,0,K67-J68)))</f>
        <v>1330441.6371339373</v>
      </c>
      <c r="L68" s="27"/>
    </row>
    <row r="69" spans="5:12" ht="15.75">
      <c r="E69" s="27"/>
      <c r="F69" s="32">
        <f t="shared" ref="F69:F132" ca="1" si="8">IF(F68="","",IF(K68=0,"",IF(K68&gt;0,F68+1,IF(F68&lt;Term*12,F68+1,""))))</f>
        <v>66</v>
      </c>
      <c r="G69" s="33">
        <f t="shared" ref="G69:G132" ca="1" si="9">IF(F69="",0,IF(K68&lt;EMI,K68,IF(F69="",NA(),EMI)))</f>
        <v>17994.51911700339</v>
      </c>
      <c r="H69" s="33">
        <f ca="1">IF(F69="",0,IF(K68&lt;EMI,0,IF(F69="",NA(),IF(OR(F69='New EMI Calculator'!$G$10),'New EMI Calculator'!$G$11,0))))</f>
        <v>0</v>
      </c>
      <c r="I69" s="33">
        <f t="shared" ca="1" si="5"/>
        <v>9978.3122785045289</v>
      </c>
      <c r="J69" s="33">
        <f t="shared" ca="1" si="6"/>
        <v>8016.2068384988615</v>
      </c>
      <c r="K69" s="33">
        <f t="shared" ca="1" si="7"/>
        <v>1322425.4302954385</v>
      </c>
      <c r="L69" s="27"/>
    </row>
    <row r="70" spans="5:12" ht="15.75">
      <c r="E70" s="27"/>
      <c r="F70" s="32">
        <f t="shared" ca="1" si="8"/>
        <v>67</v>
      </c>
      <c r="G70" s="33">
        <f t="shared" ca="1" si="9"/>
        <v>17994.51911700339</v>
      </c>
      <c r="H70" s="33">
        <f ca="1">IF(F70="",0,IF(K69&lt;EMI,0,IF(F70="",NA(),IF(OR(F70='New EMI Calculator'!$G$10),'New EMI Calculator'!$G$11,0))))</f>
        <v>0</v>
      </c>
      <c r="I70" s="33">
        <f t="shared" ca="1" si="5"/>
        <v>9918.1907272157896</v>
      </c>
      <c r="J70" s="33">
        <f t="shared" ca="1" si="6"/>
        <v>8076.3283897876008</v>
      </c>
      <c r="K70" s="33">
        <f t="shared" ca="1" si="7"/>
        <v>1314349.1019056509</v>
      </c>
      <c r="L70" s="27"/>
    </row>
    <row r="71" spans="5:12" ht="15.75">
      <c r="E71" s="27"/>
      <c r="F71" s="32">
        <f t="shared" ca="1" si="8"/>
        <v>68</v>
      </c>
      <c r="G71" s="33">
        <f t="shared" ca="1" si="9"/>
        <v>17994.51911700339</v>
      </c>
      <c r="H71" s="33">
        <f ca="1">IF(F71="",0,IF(K70&lt;EMI,0,IF(F71="",NA(),IF(OR(F71='New EMI Calculator'!$G$10),'New EMI Calculator'!$G$11,0))))</f>
        <v>0</v>
      </c>
      <c r="I71" s="33">
        <f t="shared" ca="1" si="5"/>
        <v>9857.6182642923814</v>
      </c>
      <c r="J71" s="33">
        <f t="shared" ca="1" si="6"/>
        <v>8136.9008527110091</v>
      </c>
      <c r="K71" s="33">
        <f t="shared" ca="1" si="7"/>
        <v>1306212.20105294</v>
      </c>
      <c r="L71" s="27"/>
    </row>
    <row r="72" spans="5:12" ht="15.75">
      <c r="E72" s="27"/>
      <c r="F72" s="32">
        <f t="shared" ca="1" si="8"/>
        <v>69</v>
      </c>
      <c r="G72" s="33">
        <f t="shared" ca="1" si="9"/>
        <v>17994.51911700339</v>
      </c>
      <c r="H72" s="33">
        <f ca="1">IF(F72="",0,IF(K71&lt;EMI,0,IF(F72="",NA(),IF(OR(F72='New EMI Calculator'!$G$10),'New EMI Calculator'!$G$11,0))))</f>
        <v>0</v>
      </c>
      <c r="I72" s="33">
        <f t="shared" ca="1" si="5"/>
        <v>9796.5915078970484</v>
      </c>
      <c r="J72" s="33">
        <f t="shared" ca="1" si="6"/>
        <v>8197.9276091063421</v>
      </c>
      <c r="K72" s="33">
        <f t="shared" ca="1" si="7"/>
        <v>1298014.2734438337</v>
      </c>
      <c r="L72" s="27"/>
    </row>
    <row r="73" spans="5:12" ht="15.75">
      <c r="E73" s="27"/>
      <c r="F73" s="32">
        <f t="shared" ca="1" si="8"/>
        <v>70</v>
      </c>
      <c r="G73" s="33">
        <f t="shared" ca="1" si="9"/>
        <v>17994.51911700339</v>
      </c>
      <c r="H73" s="33">
        <f ca="1">IF(F73="",0,IF(K72&lt;EMI,0,IF(F73="",NA(),IF(OR(F73='New EMI Calculator'!$G$10),'New EMI Calculator'!$G$11,0))))</f>
        <v>0</v>
      </c>
      <c r="I73" s="33">
        <f t="shared" ca="1" si="5"/>
        <v>9735.1070508287521</v>
      </c>
      <c r="J73" s="33">
        <f t="shared" ca="1" si="6"/>
        <v>8259.4120661746383</v>
      </c>
      <c r="K73" s="33">
        <f t="shared" ca="1" si="7"/>
        <v>1289754.861377659</v>
      </c>
      <c r="L73" s="27"/>
    </row>
    <row r="74" spans="5:12" ht="15.75">
      <c r="E74" s="27"/>
      <c r="F74" s="32">
        <f t="shared" ca="1" si="8"/>
        <v>71</v>
      </c>
      <c r="G74" s="33">
        <f t="shared" ca="1" si="9"/>
        <v>17994.51911700339</v>
      </c>
      <c r="H74" s="33">
        <f ca="1">IF(F74="",0,IF(K73&lt;EMI,0,IF(F74="",NA(),IF(OR(F74='New EMI Calculator'!$G$10),'New EMI Calculator'!$G$11,0))))</f>
        <v>0</v>
      </c>
      <c r="I74" s="33">
        <f t="shared" ca="1" si="5"/>
        <v>9673.1614603324433</v>
      </c>
      <c r="J74" s="33">
        <f t="shared" ca="1" si="6"/>
        <v>8321.3576566709471</v>
      </c>
      <c r="K74" s="33">
        <f t="shared" ca="1" si="7"/>
        <v>1281433.5037209881</v>
      </c>
      <c r="L74" s="27"/>
    </row>
    <row r="75" spans="5:12" ht="15.75">
      <c r="E75" s="27"/>
      <c r="F75" s="32">
        <f t="shared" ca="1" si="8"/>
        <v>72</v>
      </c>
      <c r="G75" s="33">
        <f t="shared" ca="1" si="9"/>
        <v>17994.51911700339</v>
      </c>
      <c r="H75" s="33">
        <f ca="1">IF(F75="",0,IF(K74&lt;EMI,0,IF(F75="",NA(),IF(OR(F75='New EMI Calculator'!$G$10),'New EMI Calculator'!$G$11,0))))</f>
        <v>0</v>
      </c>
      <c r="I75" s="33">
        <f t="shared" ca="1" si="5"/>
        <v>9610.7512779074095</v>
      </c>
      <c r="J75" s="33">
        <f t="shared" ca="1" si="6"/>
        <v>8383.7678390959809</v>
      </c>
      <c r="K75" s="33">
        <f t="shared" ca="1" si="7"/>
        <v>1273049.735881892</v>
      </c>
      <c r="L75" s="27"/>
    </row>
    <row r="76" spans="5:12" ht="15.75">
      <c r="E76" s="27"/>
      <c r="F76" s="32">
        <f t="shared" ca="1" si="8"/>
        <v>73</v>
      </c>
      <c r="G76" s="33">
        <f t="shared" ca="1" si="9"/>
        <v>17994.51911700339</v>
      </c>
      <c r="H76" s="33">
        <f ca="1">IF(F76="",0,IF(K75&lt;EMI,0,IF(F76="",NA(),IF(OR(F76='New EMI Calculator'!$G$10),'New EMI Calculator'!$G$11,0))))</f>
        <v>0</v>
      </c>
      <c r="I76" s="33">
        <f t="shared" ca="1" si="5"/>
        <v>9547.8730191141894</v>
      </c>
      <c r="J76" s="33">
        <f t="shared" ca="1" si="6"/>
        <v>8446.646097889201</v>
      </c>
      <c r="K76" s="33">
        <f t="shared" ca="1" si="7"/>
        <v>1264603.0897840029</v>
      </c>
      <c r="L76" s="27"/>
    </row>
    <row r="77" spans="5:12" ht="15.75">
      <c r="E77" s="27"/>
      <c r="F77" s="32">
        <f t="shared" ca="1" si="8"/>
        <v>74</v>
      </c>
      <c r="G77" s="33">
        <f t="shared" ca="1" si="9"/>
        <v>17994.51911700339</v>
      </c>
      <c r="H77" s="33">
        <f ca="1">IF(F77="",0,IF(K76&lt;EMI,0,IF(F77="",NA(),IF(OR(F77='New EMI Calculator'!$G$10),'New EMI Calculator'!$G$11,0))))</f>
        <v>0</v>
      </c>
      <c r="I77" s="33">
        <f t="shared" ca="1" si="5"/>
        <v>9484.523173380021</v>
      </c>
      <c r="J77" s="33">
        <f t="shared" ca="1" si="6"/>
        <v>8509.9959436233694</v>
      </c>
      <c r="K77" s="33">
        <f t="shared" ca="1" si="7"/>
        <v>1256093.0938403795</v>
      </c>
      <c r="L77" s="27"/>
    </row>
    <row r="78" spans="5:12" ht="15.75">
      <c r="E78" s="27"/>
      <c r="F78" s="32">
        <f t="shared" ca="1" si="8"/>
        <v>75</v>
      </c>
      <c r="G78" s="33">
        <f t="shared" ca="1" si="9"/>
        <v>17994.51911700339</v>
      </c>
      <c r="H78" s="33">
        <f ca="1">IF(F78="",0,IF(K77&lt;EMI,0,IF(F78="",NA(),IF(OR(F78='New EMI Calculator'!$G$10),'New EMI Calculator'!$G$11,0))))</f>
        <v>0</v>
      </c>
      <c r="I78" s="33">
        <f t="shared" ca="1" si="5"/>
        <v>9420.6982038028455</v>
      </c>
      <c r="J78" s="33">
        <f t="shared" ca="1" si="6"/>
        <v>8573.820913200545</v>
      </c>
      <c r="K78" s="33">
        <f t="shared" ca="1" si="7"/>
        <v>1247519.272927179</v>
      </c>
      <c r="L78" s="27"/>
    </row>
    <row r="79" spans="5:12" ht="15.75">
      <c r="E79" s="27"/>
      <c r="F79" s="32">
        <f t="shared" ca="1" si="8"/>
        <v>76</v>
      </c>
      <c r="G79" s="33">
        <f t="shared" ca="1" si="9"/>
        <v>17994.51911700339</v>
      </c>
      <c r="H79" s="33">
        <f ca="1">IF(F79="",0,IF(K78&lt;EMI,0,IF(F79="",NA(),IF(OR(F79='New EMI Calculator'!$G$10),'New EMI Calculator'!$G$11,0))))</f>
        <v>0</v>
      </c>
      <c r="I79" s="33">
        <f t="shared" ca="1" si="5"/>
        <v>9356.394546953843</v>
      </c>
      <c r="J79" s="33">
        <f t="shared" ca="1" si="6"/>
        <v>8638.1245700495474</v>
      </c>
      <c r="K79" s="33">
        <f t="shared" ca="1" si="7"/>
        <v>1238881.1483571294</v>
      </c>
      <c r="L79" s="27"/>
    </row>
    <row r="80" spans="5:12" ht="15.75">
      <c r="E80" s="27"/>
      <c r="F80" s="32">
        <f t="shared" ca="1" si="8"/>
        <v>77</v>
      </c>
      <c r="G80" s="33">
        <f t="shared" ca="1" si="9"/>
        <v>17994.51911700339</v>
      </c>
      <c r="H80" s="33">
        <f ca="1">IF(F80="",0,IF(K79&lt;EMI,0,IF(F80="",NA(),IF(OR(F80='New EMI Calculator'!$G$10),'New EMI Calculator'!$G$11,0))))</f>
        <v>0</v>
      </c>
      <c r="I80" s="33">
        <f t="shared" ca="1" si="5"/>
        <v>9291.6086126784703</v>
      </c>
      <c r="J80" s="33">
        <f t="shared" ca="1" si="6"/>
        <v>8702.9105043249201</v>
      </c>
      <c r="K80" s="33">
        <f t="shared" ca="1" si="7"/>
        <v>1230178.2378528046</v>
      </c>
      <c r="L80" s="27"/>
    </row>
    <row r="81" spans="5:12" ht="15.75">
      <c r="E81" s="27"/>
      <c r="F81" s="32">
        <f t="shared" ca="1" si="8"/>
        <v>78</v>
      </c>
      <c r="G81" s="33">
        <f t="shared" ca="1" si="9"/>
        <v>17994.51911700339</v>
      </c>
      <c r="H81" s="33">
        <f ca="1">IF(F81="",0,IF(K80&lt;EMI,0,IF(F81="",NA(),IF(OR(F81='New EMI Calculator'!$G$10),'New EMI Calculator'!$G$11,0))))</f>
        <v>0</v>
      </c>
      <c r="I81" s="33">
        <f t="shared" ca="1" si="5"/>
        <v>9226.3367838960348</v>
      </c>
      <c r="J81" s="33">
        <f t="shared" ca="1" si="6"/>
        <v>8768.1823331073556</v>
      </c>
      <c r="K81" s="33">
        <f t="shared" ca="1" si="7"/>
        <v>1221410.0555196973</v>
      </c>
      <c r="L81" s="27"/>
    </row>
    <row r="82" spans="5:12" ht="15.75">
      <c r="E82" s="27"/>
      <c r="F82" s="32">
        <f t="shared" ca="1" si="8"/>
        <v>79</v>
      </c>
      <c r="G82" s="33">
        <f t="shared" ca="1" si="9"/>
        <v>17994.51911700339</v>
      </c>
      <c r="H82" s="33">
        <f ca="1">IF(F82="",0,IF(K81&lt;EMI,0,IF(F82="",NA(),IF(OR(F82='New EMI Calculator'!$G$10),'New EMI Calculator'!$G$11,0))))</f>
        <v>0</v>
      </c>
      <c r="I82" s="33">
        <f t="shared" ca="1" si="5"/>
        <v>9160.575416397729</v>
      </c>
      <c r="J82" s="33">
        <f t="shared" ca="1" si="6"/>
        <v>8833.9437006056614</v>
      </c>
      <c r="K82" s="33">
        <f t="shared" ca="1" si="7"/>
        <v>1212576.1118190915</v>
      </c>
      <c r="L82" s="27"/>
    </row>
    <row r="83" spans="5:12" ht="15.75">
      <c r="E83" s="27"/>
      <c r="F83" s="32">
        <f t="shared" ca="1" si="8"/>
        <v>80</v>
      </c>
      <c r="G83" s="33">
        <f t="shared" ca="1" si="9"/>
        <v>17994.51911700339</v>
      </c>
      <c r="H83" s="33">
        <f ca="1">IF(F83="",0,IF(K82&lt;EMI,0,IF(F83="",NA(),IF(OR(F83='New EMI Calculator'!$G$10),'New EMI Calculator'!$G$11,0))))</f>
        <v>0</v>
      </c>
      <c r="I83" s="33">
        <f t="shared" ca="1" si="5"/>
        <v>9094.3208386431852</v>
      </c>
      <c r="J83" s="33">
        <f t="shared" ca="1" si="6"/>
        <v>8900.1982783602052</v>
      </c>
      <c r="K83" s="33">
        <f t="shared" ca="1" si="7"/>
        <v>1203675.9135407312</v>
      </c>
      <c r="L83" s="27"/>
    </row>
    <row r="84" spans="5:12" ht="15.75">
      <c r="E84" s="27"/>
      <c r="F84" s="32">
        <f t="shared" ca="1" si="8"/>
        <v>81</v>
      </c>
      <c r="G84" s="33">
        <f t="shared" ca="1" si="9"/>
        <v>17994.51911700339</v>
      </c>
      <c r="H84" s="33">
        <f ca="1">IF(F84="",0,IF(K83&lt;EMI,0,IF(F84="",NA(),IF(OR(F84='New EMI Calculator'!$G$10),'New EMI Calculator'!$G$11,0))))</f>
        <v>0</v>
      </c>
      <c r="I84" s="33">
        <f t="shared" ca="1" si="5"/>
        <v>9027.5693515554831</v>
      </c>
      <c r="J84" s="33">
        <f t="shared" ca="1" si="6"/>
        <v>8966.9497654479073</v>
      </c>
      <c r="K84" s="33">
        <f t="shared" ca="1" si="7"/>
        <v>1194708.9637752832</v>
      </c>
      <c r="L84" s="27"/>
    </row>
    <row r="85" spans="5:12" ht="15.75">
      <c r="E85" s="27"/>
      <c r="F85" s="32">
        <f t="shared" ca="1" si="8"/>
        <v>82</v>
      </c>
      <c r="G85" s="33">
        <f t="shared" ca="1" si="9"/>
        <v>17994.51911700339</v>
      </c>
      <c r="H85" s="33">
        <f ca="1">IF(F85="",0,IF(K84&lt;EMI,0,IF(F85="",NA(),IF(OR(F85='New EMI Calculator'!$G$10),'New EMI Calculator'!$G$11,0))))</f>
        <v>0</v>
      </c>
      <c r="I85" s="33">
        <f t="shared" ca="1" si="5"/>
        <v>8960.3172283146232</v>
      </c>
      <c r="J85" s="33">
        <f t="shared" ca="1" si="6"/>
        <v>9034.2018886887672</v>
      </c>
      <c r="K85" s="33">
        <f t="shared" ca="1" si="7"/>
        <v>1185674.7618865944</v>
      </c>
      <c r="L85" s="27"/>
    </row>
    <row r="86" spans="5:12" ht="15.75">
      <c r="E86" s="27"/>
      <c r="F86" s="32">
        <f t="shared" ca="1" si="8"/>
        <v>83</v>
      </c>
      <c r="G86" s="33">
        <f t="shared" ca="1" si="9"/>
        <v>17994.51911700339</v>
      </c>
      <c r="H86" s="33">
        <f ca="1">IF(F86="",0,IF(K85&lt;EMI,0,IF(F86="",NA(),IF(OR(F86='New EMI Calculator'!$G$10),'New EMI Calculator'!$G$11,0))))</f>
        <v>0</v>
      </c>
      <c r="I86" s="33">
        <f t="shared" ca="1" si="5"/>
        <v>8892.5607141494565</v>
      </c>
      <c r="J86" s="33">
        <f t="shared" ca="1" si="6"/>
        <v>9101.9584028539339</v>
      </c>
      <c r="K86" s="33">
        <f t="shared" ca="1" si="7"/>
        <v>1176572.8034837404</v>
      </c>
      <c r="L86" s="27"/>
    </row>
    <row r="87" spans="5:12" ht="15.75">
      <c r="E87" s="27"/>
      <c r="F87" s="32">
        <f t="shared" ca="1" si="8"/>
        <v>84</v>
      </c>
      <c r="G87" s="33">
        <f t="shared" ca="1" si="9"/>
        <v>17994.51911700339</v>
      </c>
      <c r="H87" s="33">
        <f ca="1">IF(F87="",0,IF(K86&lt;EMI,0,IF(F87="",NA(),IF(OR(F87='New EMI Calculator'!$G$10),'New EMI Calculator'!$G$11,0))))</f>
        <v>0</v>
      </c>
      <c r="I87" s="33">
        <f t="shared" ca="1" si="5"/>
        <v>8824.2960261280532</v>
      </c>
      <c r="J87" s="33">
        <f t="shared" ca="1" si="6"/>
        <v>9170.2230908753372</v>
      </c>
      <c r="K87" s="33">
        <f t="shared" ca="1" si="7"/>
        <v>1167402.580392865</v>
      </c>
      <c r="L87" s="27"/>
    </row>
    <row r="88" spans="5:12" ht="15.75">
      <c r="E88" s="27"/>
      <c r="F88" s="32">
        <f t="shared" ca="1" si="8"/>
        <v>85</v>
      </c>
      <c r="G88" s="33">
        <f t="shared" ca="1" si="9"/>
        <v>17994.51911700339</v>
      </c>
      <c r="H88" s="33">
        <f ca="1">IF(F88="",0,IF(K87&lt;EMI,0,IF(F88="",NA(),IF(OR(F88='New EMI Calculator'!$G$10),'New EMI Calculator'!$G$11,0))))</f>
        <v>0</v>
      </c>
      <c r="I88" s="33">
        <f t="shared" ca="1" si="5"/>
        <v>8755.5193529464868</v>
      </c>
      <c r="J88" s="33">
        <f t="shared" ca="1" si="6"/>
        <v>9238.9997640569036</v>
      </c>
      <c r="K88" s="33">
        <f t="shared" ca="1" si="7"/>
        <v>1158163.5806288081</v>
      </c>
      <c r="L88" s="27"/>
    </row>
    <row r="89" spans="5:12" ht="15.75">
      <c r="E89" s="27"/>
      <c r="F89" s="32">
        <f t="shared" ca="1" si="8"/>
        <v>86</v>
      </c>
      <c r="G89" s="33">
        <f t="shared" ca="1" si="9"/>
        <v>17994.51911700339</v>
      </c>
      <c r="H89" s="33">
        <f ca="1">IF(F89="",0,IF(K88&lt;EMI,0,IF(F89="",NA(),IF(OR(F89='New EMI Calculator'!$G$10),'New EMI Calculator'!$G$11,0))))</f>
        <v>0</v>
      </c>
      <c r="I89" s="33">
        <f t="shared" ca="1" si="5"/>
        <v>8686.2268547160602</v>
      </c>
      <c r="J89" s="33">
        <f t="shared" ca="1" si="6"/>
        <v>9308.2922622873302</v>
      </c>
      <c r="K89" s="33">
        <f t="shared" ca="1" si="7"/>
        <v>1148855.2883665208</v>
      </c>
      <c r="L89" s="27"/>
    </row>
    <row r="90" spans="5:12" ht="15.75">
      <c r="E90" s="27"/>
      <c r="F90" s="32">
        <f t="shared" ca="1" si="8"/>
        <v>87</v>
      </c>
      <c r="G90" s="33">
        <f t="shared" ca="1" si="9"/>
        <v>17994.51911700339</v>
      </c>
      <c r="H90" s="33">
        <f ca="1">IF(F90="",0,IF(K89&lt;EMI,0,IF(F90="",NA(),IF(OR(F90='New EMI Calculator'!$G$10),'New EMI Calculator'!$G$11,0))))</f>
        <v>0</v>
      </c>
      <c r="I90" s="33">
        <f t="shared" ca="1" si="5"/>
        <v>8616.4146627489044</v>
      </c>
      <c r="J90" s="33">
        <f t="shared" ca="1" si="6"/>
        <v>9378.104454254486</v>
      </c>
      <c r="K90" s="33">
        <f t="shared" ca="1" si="7"/>
        <v>1139477.1839122663</v>
      </c>
      <c r="L90" s="27"/>
    </row>
    <row r="91" spans="5:12" ht="15.75">
      <c r="E91" s="27"/>
      <c r="F91" s="32">
        <f t="shared" ca="1" si="8"/>
        <v>88</v>
      </c>
      <c r="G91" s="33">
        <f t="shared" ca="1" si="9"/>
        <v>17994.51911700339</v>
      </c>
      <c r="H91" s="33">
        <f ca="1">IF(F91="",0,IF(K90&lt;EMI,0,IF(F91="",NA(),IF(OR(F91='New EMI Calculator'!$G$10),'New EMI Calculator'!$G$11,0))))</f>
        <v>0</v>
      </c>
      <c r="I91" s="33">
        <f t="shared" ca="1" si="5"/>
        <v>8546.0788793419979</v>
      </c>
      <c r="J91" s="33">
        <f t="shared" ca="1" si="6"/>
        <v>9448.4402376613925</v>
      </c>
      <c r="K91" s="33">
        <f t="shared" ca="1" si="7"/>
        <v>1130028.7436746049</v>
      </c>
      <c r="L91" s="27"/>
    </row>
    <row r="92" spans="5:12" ht="15.75">
      <c r="E92" s="27"/>
      <c r="F92" s="32">
        <f t="shared" ca="1" si="8"/>
        <v>89</v>
      </c>
      <c r="G92" s="33">
        <f t="shared" ca="1" si="9"/>
        <v>17994.51911700339</v>
      </c>
      <c r="H92" s="33">
        <f ca="1">IF(F92="",0,IF(K91&lt;EMI,0,IF(F92="",NA(),IF(OR(F92='New EMI Calculator'!$G$10),'New EMI Calculator'!$G$11,0))))</f>
        <v>0</v>
      </c>
      <c r="I92" s="33">
        <f t="shared" ca="1" si="5"/>
        <v>8475.2155775595365</v>
      </c>
      <c r="J92" s="33">
        <f t="shared" ca="1" si="6"/>
        <v>9519.3035394438539</v>
      </c>
      <c r="K92" s="33">
        <f t="shared" ca="1" si="7"/>
        <v>1120509.4401351612</v>
      </c>
      <c r="L92" s="27"/>
    </row>
    <row r="93" spans="5:12" ht="15.75">
      <c r="E93" s="27"/>
      <c r="F93" s="32">
        <f t="shared" ca="1" si="8"/>
        <v>90</v>
      </c>
      <c r="G93" s="33">
        <f t="shared" ca="1" si="9"/>
        <v>17994.51911700339</v>
      </c>
      <c r="H93" s="33">
        <f ca="1">IF(F93="",0,IF(K92&lt;EMI,0,IF(F93="",NA(),IF(OR(F93='New EMI Calculator'!$G$10),'New EMI Calculator'!$G$11,0))))</f>
        <v>0</v>
      </c>
      <c r="I93" s="33">
        <f t="shared" ca="1" si="5"/>
        <v>8403.8208010137078</v>
      </c>
      <c r="J93" s="33">
        <f t="shared" ca="1" si="6"/>
        <v>9590.6983159896827</v>
      </c>
      <c r="K93" s="33">
        <f t="shared" ca="1" si="7"/>
        <v>1110918.7418191715</v>
      </c>
      <c r="L93" s="27"/>
    </row>
    <row r="94" spans="5:12" ht="15.75">
      <c r="E94" s="27"/>
      <c r="F94" s="32">
        <f t="shared" ca="1" si="8"/>
        <v>91</v>
      </c>
      <c r="G94" s="33">
        <f t="shared" ca="1" si="9"/>
        <v>17994.51911700339</v>
      </c>
      <c r="H94" s="33">
        <f ca="1">IF(F94="",0,IF(K93&lt;EMI,0,IF(F94="",NA(),IF(OR(F94='New EMI Calculator'!$G$10),'New EMI Calculator'!$G$11,0))))</f>
        <v>0</v>
      </c>
      <c r="I94" s="33">
        <f t="shared" ca="1" si="5"/>
        <v>8331.8905636437867</v>
      </c>
      <c r="J94" s="33">
        <f t="shared" ca="1" si="6"/>
        <v>9662.6285533596038</v>
      </c>
      <c r="K94" s="33">
        <f t="shared" ca="1" si="7"/>
        <v>1101256.1132658119</v>
      </c>
      <c r="L94" s="27"/>
    </row>
    <row r="95" spans="5:12" ht="15.75">
      <c r="E95" s="27"/>
      <c r="F95" s="32">
        <f t="shared" ca="1" si="8"/>
        <v>92</v>
      </c>
      <c r="G95" s="33">
        <f t="shared" ca="1" si="9"/>
        <v>17994.51911700339</v>
      </c>
      <c r="H95" s="33">
        <f ca="1">IF(F95="",0,IF(K94&lt;EMI,0,IF(F95="",NA(),IF(OR(F95='New EMI Calculator'!$G$10),'New EMI Calculator'!$G$11,0))))</f>
        <v>0</v>
      </c>
      <c r="I95" s="33">
        <f t="shared" ca="1" si="5"/>
        <v>8259.4208494935901</v>
      </c>
      <c r="J95" s="33">
        <f t="shared" ca="1" si="6"/>
        <v>9735.0982675098003</v>
      </c>
      <c r="K95" s="33">
        <f t="shared" ca="1" si="7"/>
        <v>1091521.0149983021</v>
      </c>
      <c r="L95" s="27"/>
    </row>
    <row r="96" spans="5:12" ht="15.75">
      <c r="E96" s="27"/>
      <c r="F96" s="32">
        <f t="shared" ca="1" si="8"/>
        <v>93</v>
      </c>
      <c r="G96" s="33">
        <f t="shared" ca="1" si="9"/>
        <v>17994.51911700339</v>
      </c>
      <c r="H96" s="33">
        <f ca="1">IF(F96="",0,IF(K95&lt;EMI,0,IF(F96="",NA(),IF(OR(F96='New EMI Calculator'!$G$10),'New EMI Calculator'!$G$11,0))))</f>
        <v>0</v>
      </c>
      <c r="I96" s="33">
        <f t="shared" ca="1" si="5"/>
        <v>8186.4076124872654</v>
      </c>
      <c r="J96" s="33">
        <f t="shared" ca="1" si="6"/>
        <v>9808.1115045161241</v>
      </c>
      <c r="K96" s="33">
        <f t="shared" ca="1" si="7"/>
        <v>1081712.903493786</v>
      </c>
      <c r="L96" s="27"/>
    </row>
    <row r="97" spans="5:12" ht="15.75">
      <c r="E97" s="27"/>
      <c r="F97" s="32">
        <f t="shared" ca="1" si="8"/>
        <v>94</v>
      </c>
      <c r="G97" s="33">
        <f t="shared" ca="1" si="9"/>
        <v>17994.51911700339</v>
      </c>
      <c r="H97" s="33">
        <f ca="1">IF(F97="",0,IF(K96&lt;EMI,0,IF(F97="",NA(),IF(OR(F97='New EMI Calculator'!$G$10),'New EMI Calculator'!$G$11,0))))</f>
        <v>0</v>
      </c>
      <c r="I97" s="33">
        <f t="shared" ca="1" si="5"/>
        <v>8112.8467762033943</v>
      </c>
      <c r="J97" s="33">
        <f t="shared" ca="1" si="6"/>
        <v>9881.6723407999962</v>
      </c>
      <c r="K97" s="33">
        <f t="shared" ca="1" si="7"/>
        <v>1071831.2311529859</v>
      </c>
      <c r="L97" s="27"/>
    </row>
    <row r="98" spans="5:12" ht="15.75">
      <c r="E98" s="27"/>
      <c r="F98" s="32">
        <f t="shared" ca="1" si="8"/>
        <v>95</v>
      </c>
      <c r="G98" s="33">
        <f t="shared" ca="1" si="9"/>
        <v>17994.51911700339</v>
      </c>
      <c r="H98" s="33">
        <f ca="1">IF(F98="",0,IF(K97&lt;EMI,0,IF(F98="",NA(),IF(OR(F98='New EMI Calculator'!$G$10),'New EMI Calculator'!$G$11,0))))</f>
        <v>0</v>
      </c>
      <c r="I98" s="33">
        <f t="shared" ca="1" si="5"/>
        <v>8038.7342336473948</v>
      </c>
      <c r="J98" s="33">
        <f t="shared" ca="1" si="6"/>
        <v>9955.7848833559947</v>
      </c>
      <c r="K98" s="33">
        <f t="shared" ca="1" si="7"/>
        <v>1061875.44626963</v>
      </c>
      <c r="L98" s="27"/>
    </row>
    <row r="99" spans="5:12" ht="15.75">
      <c r="E99" s="27"/>
      <c r="F99" s="32">
        <f t="shared" ca="1" si="8"/>
        <v>96</v>
      </c>
      <c r="G99" s="33">
        <f t="shared" ca="1" si="9"/>
        <v>17994.51911700339</v>
      </c>
      <c r="H99" s="33">
        <f ca="1">IF(F99="",0,IF(K98&lt;EMI,0,IF(F99="",NA(),IF(OR(F99='New EMI Calculator'!$G$10),'New EMI Calculator'!$G$11,0))))</f>
        <v>0</v>
      </c>
      <c r="I99" s="33">
        <f t="shared" ca="1" si="5"/>
        <v>7964.0658470222252</v>
      </c>
      <c r="J99" s="33">
        <f t="shared" ca="1" si="6"/>
        <v>10030.453269981164</v>
      </c>
      <c r="K99" s="33">
        <f t="shared" ca="1" si="7"/>
        <v>1051844.9929996489</v>
      </c>
      <c r="L99" s="27"/>
    </row>
    <row r="100" spans="5:12" ht="15.75">
      <c r="E100" s="27"/>
      <c r="F100" s="32">
        <f t="shared" ca="1" si="8"/>
        <v>97</v>
      </c>
      <c r="G100" s="33">
        <f t="shared" ca="1" si="9"/>
        <v>17994.51911700339</v>
      </c>
      <c r="H100" s="33">
        <f ca="1">IF(F100="",0,IF(K99&lt;EMI,0,IF(F100="",NA(),IF(OR(F100='New EMI Calculator'!$G$10),'New EMI Calculator'!$G$11,0))))</f>
        <v>0</v>
      </c>
      <c r="I100" s="33">
        <f t="shared" ca="1" si="5"/>
        <v>7888.8374474973671</v>
      </c>
      <c r="J100" s="33">
        <f t="shared" ca="1" si="6"/>
        <v>10105.681669506022</v>
      </c>
      <c r="K100" s="33">
        <f t="shared" ca="1" si="7"/>
        <v>1041739.3113301429</v>
      </c>
      <c r="L100" s="27"/>
    </row>
    <row r="101" spans="5:12" ht="15.75">
      <c r="E101" s="27"/>
      <c r="F101" s="32">
        <f t="shared" ca="1" si="8"/>
        <v>98</v>
      </c>
      <c r="G101" s="33">
        <f t="shared" ca="1" si="9"/>
        <v>17994.51911700339</v>
      </c>
      <c r="H101" s="33">
        <f ca="1">IF(F101="",0,IF(K100&lt;EMI,0,IF(F101="",NA(),IF(OR(F101='New EMI Calculator'!$G$10),'New EMI Calculator'!$G$11,0))))</f>
        <v>0</v>
      </c>
      <c r="I101" s="33">
        <f t="shared" ca="1" si="5"/>
        <v>7813.0448349760709</v>
      </c>
      <c r="J101" s="33">
        <f t="shared" ca="1" si="6"/>
        <v>10181.47428202732</v>
      </c>
      <c r="K101" s="33">
        <f t="shared" ca="1" si="7"/>
        <v>1031557.8370481156</v>
      </c>
      <c r="L101" s="27"/>
    </row>
    <row r="102" spans="5:12" ht="15.75">
      <c r="E102" s="27"/>
      <c r="F102" s="32">
        <f t="shared" ca="1" si="8"/>
        <v>99</v>
      </c>
      <c r="G102" s="33">
        <f t="shared" ca="1" si="9"/>
        <v>17994.51911700339</v>
      </c>
      <c r="H102" s="33">
        <f ca="1">IF(F102="",0,IF(K101&lt;EMI,0,IF(F102="",NA(),IF(OR(F102='New EMI Calculator'!$G$10),'New EMI Calculator'!$G$11,0))))</f>
        <v>0</v>
      </c>
      <c r="I102" s="33">
        <f t="shared" ca="1" si="5"/>
        <v>7736.6837778608669</v>
      </c>
      <c r="J102" s="33">
        <f t="shared" ca="1" si="6"/>
        <v>10257.835339142523</v>
      </c>
      <c r="K102" s="33">
        <f t="shared" ca="1" si="7"/>
        <v>1021300.0017089731</v>
      </c>
      <c r="L102" s="27"/>
    </row>
    <row r="103" spans="5:12" ht="15.75">
      <c r="E103" s="27"/>
      <c r="F103" s="32">
        <f t="shared" ca="1" si="8"/>
        <v>100</v>
      </c>
      <c r="G103" s="33">
        <f t="shared" ca="1" si="9"/>
        <v>17994.51911700339</v>
      </c>
      <c r="H103" s="33">
        <f ca="1">IF(F103="",0,IF(K102&lt;EMI,0,IF(F103="",NA(),IF(OR(F103='New EMI Calculator'!$G$10),'New EMI Calculator'!$G$11,0))))</f>
        <v>0</v>
      </c>
      <c r="I103" s="33">
        <f t="shared" ca="1" si="5"/>
        <v>7659.7500128172978</v>
      </c>
      <c r="J103" s="33">
        <f t="shared" ca="1" si="6"/>
        <v>10334.769104186093</v>
      </c>
      <c r="K103" s="33">
        <f t="shared" ca="1" si="7"/>
        <v>1010965.232604787</v>
      </c>
      <c r="L103" s="27"/>
    </row>
    <row r="104" spans="5:12" ht="15.75">
      <c r="E104" s="27"/>
      <c r="F104" s="32">
        <f t="shared" ca="1" si="8"/>
        <v>101</v>
      </c>
      <c r="G104" s="33">
        <f t="shared" ca="1" si="9"/>
        <v>17994.51911700339</v>
      </c>
      <c r="H104" s="33">
        <f ca="1">IF(F104="",0,IF(K103&lt;EMI,0,IF(F104="",NA(),IF(OR(F104='New EMI Calculator'!$G$10),'New EMI Calculator'!$G$11,0))))</f>
        <v>0</v>
      </c>
      <c r="I104" s="33">
        <f t="shared" ca="1" si="5"/>
        <v>7582.2392445359028</v>
      </c>
      <c r="J104" s="33">
        <f t="shared" ca="1" si="6"/>
        <v>10412.279872467487</v>
      </c>
      <c r="K104" s="33">
        <f t="shared" ca="1" si="7"/>
        <v>1000552.9527323195</v>
      </c>
      <c r="L104" s="27"/>
    </row>
    <row r="105" spans="5:12" ht="15.75">
      <c r="E105" s="27"/>
      <c r="F105" s="32">
        <f t="shared" ca="1" si="8"/>
        <v>102</v>
      </c>
      <c r="G105" s="33">
        <f t="shared" ca="1" si="9"/>
        <v>17994.51911700339</v>
      </c>
      <c r="H105" s="33">
        <f ca="1">IF(F105="",0,IF(K104&lt;EMI,0,IF(F105="",NA(),IF(OR(F105='New EMI Calculator'!$G$10),'New EMI Calculator'!$G$11,0))))</f>
        <v>0</v>
      </c>
      <c r="I105" s="33">
        <f t="shared" ca="1" si="5"/>
        <v>7504.1471454923958</v>
      </c>
      <c r="J105" s="33">
        <f t="shared" ca="1" si="6"/>
        <v>10490.371971510995</v>
      </c>
      <c r="K105" s="33">
        <f t="shared" ca="1" si="7"/>
        <v>990062.58076080843</v>
      </c>
      <c r="L105" s="27"/>
    </row>
    <row r="106" spans="5:12" ht="15.75">
      <c r="E106" s="27"/>
      <c r="F106" s="32">
        <f t="shared" ca="1" si="8"/>
        <v>103</v>
      </c>
      <c r="G106" s="33">
        <f t="shared" ca="1" si="9"/>
        <v>17994.51911700339</v>
      </c>
      <c r="H106" s="33">
        <f ca="1">IF(F106="",0,IF(K105&lt;EMI,0,IF(F106="",NA(),IF(OR(F106='New EMI Calculator'!$G$10),'New EMI Calculator'!$G$11,0))))</f>
        <v>0</v>
      </c>
      <c r="I106" s="33">
        <f t="shared" ca="1" si="5"/>
        <v>7425.4693557060627</v>
      </c>
      <c r="J106" s="33">
        <f t="shared" ca="1" si="6"/>
        <v>10569.049761297327</v>
      </c>
      <c r="K106" s="33">
        <f t="shared" ca="1" si="7"/>
        <v>979493.53099951113</v>
      </c>
      <c r="L106" s="27"/>
    </row>
    <row r="107" spans="5:12" ht="15.75">
      <c r="E107" s="27"/>
      <c r="F107" s="32">
        <f t="shared" ca="1" si="8"/>
        <v>104</v>
      </c>
      <c r="G107" s="33">
        <f t="shared" ca="1" si="9"/>
        <v>17994.51911700339</v>
      </c>
      <c r="H107" s="33">
        <f ca="1">IF(F107="",0,IF(K106&lt;EMI,0,IF(F107="",NA(),IF(OR(F107='New EMI Calculator'!$G$10),'New EMI Calculator'!$G$11,0))))</f>
        <v>0</v>
      </c>
      <c r="I107" s="33">
        <f t="shared" ca="1" si="5"/>
        <v>7346.2014824963335</v>
      </c>
      <c r="J107" s="33">
        <f t="shared" ca="1" si="6"/>
        <v>10648.317634507057</v>
      </c>
      <c r="K107" s="33">
        <f t="shared" ca="1" si="7"/>
        <v>968845.21336500405</v>
      </c>
      <c r="L107" s="27"/>
    </row>
    <row r="108" spans="5:12" ht="15.75">
      <c r="E108" s="27"/>
      <c r="F108" s="32">
        <f t="shared" ca="1" si="8"/>
        <v>105</v>
      </c>
      <c r="G108" s="33">
        <f t="shared" ca="1" si="9"/>
        <v>17994.51911700339</v>
      </c>
      <c r="H108" s="33">
        <f ca="1">IF(F108="",0,IF(K107&lt;EMI,0,IF(F108="",NA(),IF(OR(F108='New EMI Calculator'!$G$10),'New EMI Calculator'!$G$11,0))))</f>
        <v>0</v>
      </c>
      <c r="I108" s="33">
        <f t="shared" ca="1" si="5"/>
        <v>7266.3391002375292</v>
      </c>
      <c r="J108" s="33">
        <f t="shared" ca="1" si="6"/>
        <v>10728.180016765862</v>
      </c>
      <c r="K108" s="33">
        <f t="shared" ca="1" si="7"/>
        <v>958117.03334823821</v>
      </c>
      <c r="L108" s="27"/>
    </row>
    <row r="109" spans="5:12" ht="15.75">
      <c r="E109" s="27"/>
      <c r="F109" s="32">
        <f t="shared" ca="1" si="8"/>
        <v>106</v>
      </c>
      <c r="G109" s="33">
        <f t="shared" ca="1" si="9"/>
        <v>17994.51911700339</v>
      </c>
      <c r="H109" s="33">
        <f ca="1">IF(F109="",0,IF(K108&lt;EMI,0,IF(F109="",NA(),IF(OR(F109='New EMI Calculator'!$G$10),'New EMI Calculator'!$G$11,0))))</f>
        <v>0</v>
      </c>
      <c r="I109" s="33">
        <f t="shared" ca="1" si="5"/>
        <v>7185.8777501117866</v>
      </c>
      <c r="J109" s="33">
        <f t="shared" ca="1" si="6"/>
        <v>10808.641366891603</v>
      </c>
      <c r="K109" s="33">
        <f t="shared" ca="1" si="7"/>
        <v>947308.39198134665</v>
      </c>
      <c r="L109" s="27"/>
    </row>
    <row r="110" spans="5:12" ht="15.75">
      <c r="E110" s="27"/>
      <c r="F110" s="32">
        <f t="shared" ca="1" si="8"/>
        <v>107</v>
      </c>
      <c r="G110" s="33">
        <f t="shared" ca="1" si="9"/>
        <v>17994.51911700339</v>
      </c>
      <c r="H110" s="33">
        <f ca="1">IF(F110="",0,IF(K109&lt;EMI,0,IF(F110="",NA(),IF(OR(F110='New EMI Calculator'!$G$10),'New EMI Calculator'!$G$11,0))))</f>
        <v>0</v>
      </c>
      <c r="I110" s="33">
        <f t="shared" ca="1" si="5"/>
        <v>7104.8129398601004</v>
      </c>
      <c r="J110" s="33">
        <f t="shared" ca="1" si="6"/>
        <v>10889.706177143289</v>
      </c>
      <c r="K110" s="33">
        <f t="shared" ca="1" si="7"/>
        <v>936418.68580420339</v>
      </c>
      <c r="L110" s="27"/>
    </row>
    <row r="111" spans="5:12" ht="15.75">
      <c r="E111" s="27"/>
      <c r="F111" s="32">
        <f t="shared" ca="1" si="8"/>
        <v>108</v>
      </c>
      <c r="G111" s="33">
        <f t="shared" ca="1" si="9"/>
        <v>17994.51911700339</v>
      </c>
      <c r="H111" s="33">
        <f ca="1">IF(F111="",0,IF(K110&lt;EMI,0,IF(F111="",NA(),IF(OR(F111='New EMI Calculator'!$G$10),'New EMI Calculator'!$G$11,0))))</f>
        <v>0</v>
      </c>
      <c r="I111" s="33">
        <f t="shared" ca="1" si="5"/>
        <v>7023.1401435315247</v>
      </c>
      <c r="J111" s="33">
        <f t="shared" ca="1" si="6"/>
        <v>10971.378973471867</v>
      </c>
      <c r="K111" s="33">
        <f t="shared" ca="1" si="7"/>
        <v>925447.30683073157</v>
      </c>
      <c r="L111" s="27"/>
    </row>
    <row r="112" spans="5:12" ht="15.75">
      <c r="E112" s="27"/>
      <c r="F112" s="32">
        <f t="shared" ca="1" si="8"/>
        <v>109</v>
      </c>
      <c r="G112" s="33">
        <f t="shared" ca="1" si="9"/>
        <v>17994.51911700339</v>
      </c>
      <c r="H112" s="33">
        <f ca="1">IF(F112="",0,IF(K111&lt;EMI,0,IF(F112="",NA(),IF(OR(F112='New EMI Calculator'!$G$10),'New EMI Calculator'!$G$11,0))))</f>
        <v>0</v>
      </c>
      <c r="I112" s="33">
        <f t="shared" ca="1" si="5"/>
        <v>6940.8548012304864</v>
      </c>
      <c r="J112" s="33">
        <f t="shared" ca="1" si="6"/>
        <v>11053.664315772905</v>
      </c>
      <c r="K112" s="33">
        <f t="shared" ca="1" si="7"/>
        <v>914393.64251495863</v>
      </c>
      <c r="L112" s="27"/>
    </row>
    <row r="113" spans="5:12" ht="15.75">
      <c r="E113" s="27"/>
      <c r="F113" s="32">
        <f t="shared" ca="1" si="8"/>
        <v>110</v>
      </c>
      <c r="G113" s="33">
        <f t="shared" ca="1" si="9"/>
        <v>17994.51911700339</v>
      </c>
      <c r="H113" s="33">
        <f ca="1">IF(F113="",0,IF(K112&lt;EMI,0,IF(F113="",NA(),IF(OR(F113='New EMI Calculator'!$G$10),'New EMI Calculator'!$G$11,0))))</f>
        <v>0</v>
      </c>
      <c r="I113" s="33">
        <f t="shared" ca="1" si="5"/>
        <v>6857.9523188621897</v>
      </c>
      <c r="J113" s="33">
        <f t="shared" ca="1" si="6"/>
        <v>11136.566798141201</v>
      </c>
      <c r="K113" s="33">
        <f t="shared" ca="1" si="7"/>
        <v>903257.0757168174</v>
      </c>
      <c r="L113" s="27"/>
    </row>
    <row r="114" spans="5:12" ht="15.75">
      <c r="E114" s="27"/>
      <c r="F114" s="32">
        <f t="shared" ca="1" si="8"/>
        <v>111</v>
      </c>
      <c r="G114" s="33">
        <f t="shared" ca="1" si="9"/>
        <v>17994.51911700339</v>
      </c>
      <c r="H114" s="33">
        <f ca="1">IF(F114="",0,IF(K113&lt;EMI,0,IF(F114="",NA(),IF(OR(F114='New EMI Calculator'!$G$10),'New EMI Calculator'!$G$11,0))))</f>
        <v>0</v>
      </c>
      <c r="I114" s="33">
        <f t="shared" ca="1" si="5"/>
        <v>6774.4280678761306</v>
      </c>
      <c r="J114" s="33">
        <f t="shared" ca="1" si="6"/>
        <v>11220.091049127259</v>
      </c>
      <c r="K114" s="33">
        <f t="shared" ca="1" si="7"/>
        <v>892036.98466769012</v>
      </c>
      <c r="L114" s="27"/>
    </row>
    <row r="115" spans="5:12" ht="15.75">
      <c r="E115" s="27"/>
      <c r="F115" s="32">
        <f t="shared" ca="1" si="8"/>
        <v>112</v>
      </c>
      <c r="G115" s="33">
        <f t="shared" ca="1" si="9"/>
        <v>17994.51911700339</v>
      </c>
      <c r="H115" s="33">
        <f ca="1">IF(F115="",0,IF(K114&lt;EMI,0,IF(F115="",NA(),IF(OR(F115='New EMI Calculator'!$G$10),'New EMI Calculator'!$G$11,0))))</f>
        <v>0</v>
      </c>
      <c r="I115" s="33">
        <f t="shared" ca="1" si="5"/>
        <v>6690.2773850076765</v>
      </c>
      <c r="J115" s="33">
        <f t="shared" ca="1" si="6"/>
        <v>11304.241731995713</v>
      </c>
      <c r="K115" s="33">
        <f t="shared" ca="1" si="7"/>
        <v>880732.7429356944</v>
      </c>
      <c r="L115" s="27"/>
    </row>
    <row r="116" spans="5:12" ht="15.75">
      <c r="E116" s="27"/>
      <c r="F116" s="32">
        <f t="shared" ca="1" si="8"/>
        <v>113</v>
      </c>
      <c r="G116" s="33">
        <f t="shared" ca="1" si="9"/>
        <v>17994.51911700339</v>
      </c>
      <c r="H116" s="33">
        <f ca="1">IF(F116="",0,IF(K115&lt;EMI,0,IF(F116="",NA(),IF(OR(F116='New EMI Calculator'!$G$10),'New EMI Calculator'!$G$11,0))))</f>
        <v>0</v>
      </c>
      <c r="I116" s="33">
        <f t="shared" ca="1" si="5"/>
        <v>6605.4955720177086</v>
      </c>
      <c r="J116" s="33">
        <f t="shared" ca="1" si="6"/>
        <v>11389.023544985681</v>
      </c>
      <c r="K116" s="33">
        <f t="shared" ca="1" si="7"/>
        <v>869343.71939070872</v>
      </c>
      <c r="L116" s="27"/>
    </row>
    <row r="117" spans="5:12" ht="15.75">
      <c r="E117" s="27"/>
      <c r="F117" s="32">
        <f t="shared" ca="1" si="8"/>
        <v>114</v>
      </c>
      <c r="G117" s="33">
        <f t="shared" ca="1" si="9"/>
        <v>17994.51911700339</v>
      </c>
      <c r="H117" s="33">
        <f ca="1">IF(F117="",0,IF(K116&lt;EMI,0,IF(F117="",NA(),IF(OR(F117='New EMI Calculator'!$G$10),'New EMI Calculator'!$G$11,0))))</f>
        <v>0</v>
      </c>
      <c r="I117" s="33">
        <f t="shared" ca="1" si="5"/>
        <v>6520.0778954303159</v>
      </c>
      <c r="J117" s="33">
        <f t="shared" ca="1" si="6"/>
        <v>11474.441221573074</v>
      </c>
      <c r="K117" s="33">
        <f t="shared" ca="1" si="7"/>
        <v>857869.27816913568</v>
      </c>
      <c r="L117" s="27"/>
    </row>
    <row r="118" spans="5:12" ht="15.75">
      <c r="E118" s="27"/>
      <c r="F118" s="32">
        <f t="shared" ca="1" si="8"/>
        <v>115</v>
      </c>
      <c r="G118" s="33">
        <f t="shared" ca="1" si="9"/>
        <v>17994.51911700339</v>
      </c>
      <c r="H118" s="33">
        <f ca="1">IF(F118="",0,IF(K117&lt;EMI,0,IF(F118="",NA(),IF(OR(F118='New EMI Calculator'!$G$10),'New EMI Calculator'!$G$11,0))))</f>
        <v>0</v>
      </c>
      <c r="I118" s="33">
        <f t="shared" ca="1" si="5"/>
        <v>6434.0195862685177</v>
      </c>
      <c r="J118" s="33">
        <f t="shared" ca="1" si="6"/>
        <v>11560.499530734873</v>
      </c>
      <c r="K118" s="33">
        <f t="shared" ca="1" si="7"/>
        <v>846308.77863840084</v>
      </c>
      <c r="L118" s="27"/>
    </row>
    <row r="119" spans="5:12" ht="15.75">
      <c r="E119" s="27"/>
      <c r="F119" s="32">
        <f t="shared" ca="1" si="8"/>
        <v>116</v>
      </c>
      <c r="G119" s="33">
        <f t="shared" ca="1" si="9"/>
        <v>17994.51911700339</v>
      </c>
      <c r="H119" s="33">
        <f ca="1">IF(F119="",0,IF(K118&lt;EMI,0,IF(F119="",NA(),IF(OR(F119='New EMI Calculator'!$G$10),'New EMI Calculator'!$G$11,0))))</f>
        <v>0</v>
      </c>
      <c r="I119" s="33">
        <f t="shared" ca="1" si="5"/>
        <v>6347.3158397880061</v>
      </c>
      <c r="J119" s="33">
        <f t="shared" ca="1" si="6"/>
        <v>11647.203277215383</v>
      </c>
      <c r="K119" s="33">
        <f t="shared" ca="1" si="7"/>
        <v>834661.57536118547</v>
      </c>
      <c r="L119" s="27"/>
    </row>
    <row r="120" spans="5:12" ht="15.75">
      <c r="E120" s="27"/>
      <c r="F120" s="32">
        <f t="shared" ca="1" si="8"/>
        <v>117</v>
      </c>
      <c r="G120" s="33">
        <f t="shared" ca="1" si="9"/>
        <v>17994.51911700339</v>
      </c>
      <c r="H120" s="33">
        <f ca="1">IF(F120="",0,IF(K119&lt;EMI,0,IF(F120="",NA(),IF(OR(F120='New EMI Calculator'!$G$10),'New EMI Calculator'!$G$11,0))))</f>
        <v>0</v>
      </c>
      <c r="I120" s="33">
        <f t="shared" ca="1" si="5"/>
        <v>6259.9618152088906</v>
      </c>
      <c r="J120" s="33">
        <f t="shared" ca="1" si="6"/>
        <v>11734.557301794499</v>
      </c>
      <c r="K120" s="33">
        <f t="shared" ca="1" si="7"/>
        <v>822927.01805939095</v>
      </c>
      <c r="L120" s="27"/>
    </row>
    <row r="121" spans="5:12" ht="15.75">
      <c r="E121" s="27"/>
      <c r="F121" s="32">
        <f t="shared" ca="1" si="8"/>
        <v>118</v>
      </c>
      <c r="G121" s="33">
        <f t="shared" ca="1" si="9"/>
        <v>17994.51911700339</v>
      </c>
      <c r="H121" s="33">
        <f ca="1">IF(F121="",0,IF(K120&lt;EMI,0,IF(F121="",NA(),IF(OR(F121='New EMI Calculator'!$G$10),'New EMI Calculator'!$G$11,0))))</f>
        <v>0</v>
      </c>
      <c r="I121" s="33">
        <f t="shared" ca="1" si="5"/>
        <v>6171.952635445432</v>
      </c>
      <c r="J121" s="33">
        <f t="shared" ca="1" si="6"/>
        <v>11822.566481557958</v>
      </c>
      <c r="K121" s="33">
        <f t="shared" ca="1" si="7"/>
        <v>811104.45157783304</v>
      </c>
      <c r="L121" s="27"/>
    </row>
    <row r="122" spans="5:12" ht="15.75">
      <c r="E122" s="27"/>
      <c r="F122" s="32">
        <f t="shared" ca="1" si="8"/>
        <v>119</v>
      </c>
      <c r="G122" s="33">
        <f t="shared" ca="1" si="9"/>
        <v>17994.51911700339</v>
      </c>
      <c r="H122" s="33">
        <f ca="1">IF(F122="",0,IF(K121&lt;EMI,0,IF(F122="",NA(),IF(OR(F122='New EMI Calculator'!$G$10),'New EMI Calculator'!$G$11,0))))</f>
        <v>0</v>
      </c>
      <c r="I122" s="33">
        <f t="shared" ca="1" si="5"/>
        <v>6083.2833868337475</v>
      </c>
      <c r="J122" s="33">
        <f t="shared" ca="1" si="6"/>
        <v>11911.235730169643</v>
      </c>
      <c r="K122" s="33">
        <f t="shared" ca="1" si="7"/>
        <v>799193.21584766335</v>
      </c>
      <c r="L122" s="27"/>
    </row>
    <row r="123" spans="5:12" ht="15.75">
      <c r="E123" s="27"/>
      <c r="F123" s="32">
        <f t="shared" ca="1" si="8"/>
        <v>120</v>
      </c>
      <c r="G123" s="33">
        <f t="shared" ca="1" si="9"/>
        <v>17994.51911700339</v>
      </c>
      <c r="H123" s="33">
        <f ca="1">IF(F123="",0,IF(K122&lt;EMI,0,IF(F123="",NA(),IF(OR(F123='New EMI Calculator'!$G$10),'New EMI Calculator'!$G$11,0))))</f>
        <v>0</v>
      </c>
      <c r="I123" s="33">
        <f t="shared" ca="1" si="5"/>
        <v>5993.9491188574748</v>
      </c>
      <c r="J123" s="33">
        <f t="shared" ca="1" si="6"/>
        <v>12000.569998145915</v>
      </c>
      <c r="K123" s="33">
        <f t="shared" ca="1" si="7"/>
        <v>787192.64584951743</v>
      </c>
      <c r="L123" s="27"/>
    </row>
    <row r="124" spans="5:12" ht="15.75">
      <c r="E124" s="27"/>
      <c r="F124" s="32">
        <f t="shared" ca="1" si="8"/>
        <v>121</v>
      </c>
      <c r="G124" s="33">
        <f t="shared" ca="1" si="9"/>
        <v>17994.51911700339</v>
      </c>
      <c r="H124" s="33">
        <f ca="1">IF(F124="",0,IF(K123&lt;EMI,0,IF(F124="",NA(),IF(OR(F124='New EMI Calculator'!$G$10),'New EMI Calculator'!$G$11,0))))</f>
        <v>0</v>
      </c>
      <c r="I124" s="33">
        <f t="shared" ca="1" si="5"/>
        <v>5903.9448438713807</v>
      </c>
      <c r="J124" s="33">
        <f t="shared" ca="1" si="6"/>
        <v>12090.57427313201</v>
      </c>
      <c r="K124" s="33">
        <f t="shared" ca="1" si="7"/>
        <v>775102.07157638541</v>
      </c>
      <c r="L124" s="27"/>
    </row>
    <row r="125" spans="5:12" ht="15.75">
      <c r="E125" s="27"/>
      <c r="F125" s="32">
        <f t="shared" ca="1" si="8"/>
        <v>122</v>
      </c>
      <c r="G125" s="33">
        <f t="shared" ca="1" si="9"/>
        <v>17994.51911700339</v>
      </c>
      <c r="H125" s="33">
        <f ca="1">IF(F125="",0,IF(K124&lt;EMI,0,IF(F125="",NA(),IF(OR(F125='New EMI Calculator'!$G$10),'New EMI Calculator'!$G$11,0))))</f>
        <v>0</v>
      </c>
      <c r="I125" s="33">
        <f t="shared" ca="1" si="5"/>
        <v>5813.2655368228907</v>
      </c>
      <c r="J125" s="33">
        <f t="shared" ca="1" si="6"/>
        <v>12181.253580180499</v>
      </c>
      <c r="K125" s="33">
        <f t="shared" ca="1" si="7"/>
        <v>762920.81799620495</v>
      </c>
      <c r="L125" s="27"/>
    </row>
    <row r="126" spans="5:12" ht="15.75">
      <c r="E126" s="27"/>
      <c r="F126" s="32">
        <f t="shared" ca="1" si="8"/>
        <v>123</v>
      </c>
      <c r="G126" s="33">
        <f t="shared" ca="1" si="9"/>
        <v>17994.51911700339</v>
      </c>
      <c r="H126" s="33">
        <f ca="1">IF(F126="",0,IF(K125&lt;EMI,0,IF(F126="",NA(),IF(OR(F126='New EMI Calculator'!$G$10),'New EMI Calculator'!$G$11,0))))</f>
        <v>0</v>
      </c>
      <c r="I126" s="33">
        <f t="shared" ca="1" si="5"/>
        <v>5721.9061349715366</v>
      </c>
      <c r="J126" s="33">
        <f t="shared" ca="1" si="6"/>
        <v>12272.612982031853</v>
      </c>
      <c r="K126" s="33">
        <f t="shared" ca="1" si="7"/>
        <v>750648.20501417306</v>
      </c>
      <c r="L126" s="27"/>
    </row>
    <row r="127" spans="5:12" ht="15.75">
      <c r="E127" s="27"/>
      <c r="F127" s="32">
        <f t="shared" ca="1" si="8"/>
        <v>124</v>
      </c>
      <c r="G127" s="33">
        <f t="shared" ca="1" si="9"/>
        <v>17994.51911700339</v>
      </c>
      <c r="H127" s="33">
        <f ca="1">IF(F127="",0,IF(K126&lt;EMI,0,IF(F127="",NA(),IF(OR(F127='New EMI Calculator'!$G$10),'New EMI Calculator'!$G$11,0))))</f>
        <v>0</v>
      </c>
      <c r="I127" s="33">
        <f t="shared" ca="1" si="5"/>
        <v>5629.861537606298</v>
      </c>
      <c r="J127" s="33">
        <f t="shared" ca="1" si="6"/>
        <v>12364.657579397091</v>
      </c>
      <c r="K127" s="33">
        <f t="shared" ca="1" si="7"/>
        <v>738283.54743477597</v>
      </c>
      <c r="L127" s="27"/>
    </row>
    <row r="128" spans="5:12" ht="15.75">
      <c r="E128" s="27"/>
      <c r="F128" s="32">
        <f t="shared" ca="1" si="8"/>
        <v>125</v>
      </c>
      <c r="G128" s="33">
        <f t="shared" ca="1" si="9"/>
        <v>17994.51911700339</v>
      </c>
      <c r="H128" s="33">
        <f ca="1">IF(F128="",0,IF(K127&lt;EMI,0,IF(F128="",NA(),IF(OR(F128='New EMI Calculator'!$G$10),'New EMI Calculator'!$G$11,0))))</f>
        <v>0</v>
      </c>
      <c r="I128" s="33">
        <f t="shared" ca="1" si="5"/>
        <v>5537.1266057608191</v>
      </c>
      <c r="J128" s="33">
        <f t="shared" ca="1" si="6"/>
        <v>12457.392511242571</v>
      </c>
      <c r="K128" s="33">
        <f t="shared" ca="1" si="7"/>
        <v>725826.15492353344</v>
      </c>
      <c r="L128" s="27"/>
    </row>
    <row r="129" spans="5:12" ht="15.75">
      <c r="E129" s="27"/>
      <c r="F129" s="32">
        <f t="shared" ca="1" si="8"/>
        <v>126</v>
      </c>
      <c r="G129" s="33">
        <f t="shared" ca="1" si="9"/>
        <v>17994.51911700339</v>
      </c>
      <c r="H129" s="33">
        <f ca="1">IF(F129="",0,IF(K128&lt;EMI,0,IF(F129="",NA(),IF(OR(F129='New EMI Calculator'!$G$10),'New EMI Calculator'!$G$11,0))))</f>
        <v>0</v>
      </c>
      <c r="I129" s="33">
        <f t="shared" ca="1" si="5"/>
        <v>5443.6961619265012</v>
      </c>
      <c r="J129" s="33">
        <f t="shared" ca="1" si="6"/>
        <v>12550.822955076888</v>
      </c>
      <c r="K129" s="33">
        <f t="shared" ca="1" si="7"/>
        <v>713275.33196845651</v>
      </c>
      <c r="L129" s="27"/>
    </row>
    <row r="130" spans="5:12" ht="15.75">
      <c r="E130" s="27"/>
      <c r="F130" s="32">
        <f t="shared" ca="1" si="8"/>
        <v>127</v>
      </c>
      <c r="G130" s="33">
        <f t="shared" ca="1" si="9"/>
        <v>17994.51911700339</v>
      </c>
      <c r="H130" s="33">
        <f ca="1">IF(F130="",0,IF(K129&lt;EMI,0,IF(F130="",NA(),IF(OR(F130='New EMI Calculator'!$G$10),'New EMI Calculator'!$G$11,0))))</f>
        <v>0</v>
      </c>
      <c r="I130" s="33">
        <f t="shared" ca="1" si="5"/>
        <v>5349.5649897634239</v>
      </c>
      <c r="J130" s="33">
        <f t="shared" ca="1" si="6"/>
        <v>12644.954127239966</v>
      </c>
      <c r="K130" s="33">
        <f t="shared" ca="1" si="7"/>
        <v>700630.37784121651</v>
      </c>
      <c r="L130" s="27"/>
    </row>
    <row r="131" spans="5:12" ht="15.75">
      <c r="E131" s="27"/>
      <c r="F131" s="32">
        <f t="shared" ca="1" si="8"/>
        <v>128</v>
      </c>
      <c r="G131" s="33">
        <f t="shared" ca="1" si="9"/>
        <v>17994.51911700339</v>
      </c>
      <c r="H131" s="33">
        <f ca="1">IF(F131="",0,IF(K130&lt;EMI,0,IF(F131="",NA(),IF(OR(F131='New EMI Calculator'!$G$10),'New EMI Calculator'!$G$11,0))))</f>
        <v>0</v>
      </c>
      <c r="I131" s="33">
        <f t="shared" ca="1" si="5"/>
        <v>5254.7278338091237</v>
      </c>
      <c r="J131" s="33">
        <f t="shared" ca="1" si="6"/>
        <v>12739.791283194267</v>
      </c>
      <c r="K131" s="33">
        <f t="shared" ca="1" si="7"/>
        <v>687890.5865580223</v>
      </c>
      <c r="L131" s="27"/>
    </row>
    <row r="132" spans="5:12" ht="15.75">
      <c r="E132" s="27"/>
      <c r="F132" s="32">
        <f t="shared" ca="1" si="8"/>
        <v>129</v>
      </c>
      <c r="G132" s="33">
        <f t="shared" ca="1" si="9"/>
        <v>17994.51911700339</v>
      </c>
      <c r="H132" s="33">
        <f ca="1">IF(F132="",0,IF(K131&lt;EMI,0,IF(F132="",NA(),IF(OR(F132='New EMI Calculator'!$G$10),'New EMI Calculator'!$G$11,0))))</f>
        <v>0</v>
      </c>
      <c r="I132" s="33">
        <f t="shared" ref="I132:I195" ca="1" si="10">IF(F132="","",IF(K131&lt;0,0,K131)*Rate/12)</f>
        <v>5159.1793991851673</v>
      </c>
      <c r="J132" s="33">
        <f t="shared" ref="J132:J195" ca="1" si="11">IF(F132="","",G132+H132-I132)</f>
        <v>12835.339717818224</v>
      </c>
      <c r="K132" s="33">
        <f t="shared" ref="K132:K195" ca="1" si="12">IF(AND(G132&lt;&gt;0,G132&lt;EMI),0,IF(F132="","",IF(K131&lt;=0,0,K131-J132)))</f>
        <v>675055.24684020411</v>
      </c>
      <c r="L132" s="27"/>
    </row>
    <row r="133" spans="5:12" ht="15.75">
      <c r="E133" s="27"/>
      <c r="F133" s="32">
        <f t="shared" ref="F133:F196" ca="1" si="13">IF(F132="","",IF(K132=0,"",IF(K132&gt;0,F132+1,IF(F132&lt;Term*12,F132+1,""))))</f>
        <v>130</v>
      </c>
      <c r="G133" s="33">
        <f t="shared" ref="G133:G196" ca="1" si="14">IF(F133="",0,IF(K132&lt;EMI,K132,IF(F133="",NA(),EMI)))</f>
        <v>17994.51911700339</v>
      </c>
      <c r="H133" s="33">
        <f ca="1">IF(F133="",0,IF(K132&lt;EMI,0,IF(F133="",NA(),IF(OR(F133='New EMI Calculator'!$G$10),'New EMI Calculator'!$G$11,0))))</f>
        <v>0</v>
      </c>
      <c r="I133" s="33">
        <f t="shared" ca="1" si="10"/>
        <v>5062.9143513015306</v>
      </c>
      <c r="J133" s="33">
        <f t="shared" ca="1" si="11"/>
        <v>12931.604765701861</v>
      </c>
      <c r="K133" s="33">
        <f t="shared" ca="1" si="12"/>
        <v>662123.64207450231</v>
      </c>
      <c r="L133" s="27"/>
    </row>
    <row r="134" spans="5:12" ht="15.75">
      <c r="E134" s="27"/>
      <c r="F134" s="32">
        <f t="shared" ca="1" si="13"/>
        <v>131</v>
      </c>
      <c r="G134" s="33">
        <f t="shared" ca="1" si="14"/>
        <v>17994.51911700339</v>
      </c>
      <c r="H134" s="33">
        <f ca="1">IF(F134="",0,IF(K133&lt;EMI,0,IF(F134="",NA(),IF(OR(F134='New EMI Calculator'!$G$10),'New EMI Calculator'!$G$11,0))))</f>
        <v>0</v>
      </c>
      <c r="I134" s="33">
        <f t="shared" ca="1" si="10"/>
        <v>4965.9273155587671</v>
      </c>
      <c r="J134" s="33">
        <f t="shared" ca="1" si="11"/>
        <v>13028.591801444623</v>
      </c>
      <c r="K134" s="33">
        <f t="shared" ca="1" si="12"/>
        <v>649095.05027305766</v>
      </c>
      <c r="L134" s="27"/>
    </row>
    <row r="135" spans="5:12" ht="15.75">
      <c r="E135" s="27"/>
      <c r="F135" s="32">
        <f t="shared" ca="1" si="13"/>
        <v>132</v>
      </c>
      <c r="G135" s="33">
        <f t="shared" ca="1" si="14"/>
        <v>17994.51911700339</v>
      </c>
      <c r="H135" s="33">
        <f ca="1">IF(F135="",0,IF(K134&lt;EMI,0,IF(F135="",NA(),IF(OR(F135='New EMI Calculator'!$G$10),'New EMI Calculator'!$G$11,0))))</f>
        <v>0</v>
      </c>
      <c r="I135" s="33">
        <f t="shared" ca="1" si="10"/>
        <v>4868.2128770479321</v>
      </c>
      <c r="J135" s="33">
        <f t="shared" ca="1" si="11"/>
        <v>13126.306239955458</v>
      </c>
      <c r="K135" s="33">
        <f t="shared" ca="1" si="12"/>
        <v>635968.74403310218</v>
      </c>
      <c r="L135" s="27"/>
    </row>
    <row r="136" spans="5:12" ht="15.75">
      <c r="E136" s="27"/>
      <c r="F136" s="32">
        <f t="shared" ca="1" si="13"/>
        <v>133</v>
      </c>
      <c r="G136" s="33">
        <f t="shared" ca="1" si="14"/>
        <v>17994.51911700339</v>
      </c>
      <c r="H136" s="33">
        <f ca="1">IF(F136="",0,IF(K135&lt;EMI,0,IF(F136="",NA(),IF(OR(F136='New EMI Calculator'!$G$10),'New EMI Calculator'!$G$11,0))))</f>
        <v>0</v>
      </c>
      <c r="I136" s="33">
        <f t="shared" ca="1" si="10"/>
        <v>4769.7655802482659</v>
      </c>
      <c r="J136" s="33">
        <f t="shared" ca="1" si="11"/>
        <v>13224.753536755125</v>
      </c>
      <c r="K136" s="33">
        <f t="shared" ca="1" si="12"/>
        <v>622743.99049634708</v>
      </c>
      <c r="L136" s="27"/>
    </row>
    <row r="137" spans="5:12" ht="15.75">
      <c r="E137" s="27"/>
      <c r="F137" s="32">
        <f t="shared" ca="1" si="13"/>
        <v>134</v>
      </c>
      <c r="G137" s="33">
        <f t="shared" ca="1" si="14"/>
        <v>17994.51911700339</v>
      </c>
      <c r="H137" s="33">
        <f ca="1">IF(F137="",0,IF(K136&lt;EMI,0,IF(F137="",NA(),IF(OR(F137='New EMI Calculator'!$G$10),'New EMI Calculator'!$G$11,0))))</f>
        <v>0</v>
      </c>
      <c r="I137" s="33">
        <f t="shared" ca="1" si="10"/>
        <v>4670.5799287226027</v>
      </c>
      <c r="J137" s="33">
        <f t="shared" ca="1" si="11"/>
        <v>13323.939188280787</v>
      </c>
      <c r="K137" s="33">
        <f t="shared" ca="1" si="12"/>
        <v>609420.05130806623</v>
      </c>
      <c r="L137" s="27"/>
    </row>
    <row r="138" spans="5:12" ht="15.75">
      <c r="E138" s="27"/>
      <c r="F138" s="32">
        <f t="shared" ca="1" si="13"/>
        <v>135</v>
      </c>
      <c r="G138" s="33">
        <f t="shared" ca="1" si="14"/>
        <v>17994.51911700339</v>
      </c>
      <c r="H138" s="33">
        <f ca="1">IF(F138="",0,IF(K137&lt;EMI,0,IF(F138="",NA(),IF(OR(F138='New EMI Calculator'!$G$10),'New EMI Calculator'!$G$11,0))))</f>
        <v>0</v>
      </c>
      <c r="I138" s="33">
        <f t="shared" ca="1" si="10"/>
        <v>4570.6503848104967</v>
      </c>
      <c r="J138" s="33">
        <f t="shared" ca="1" si="11"/>
        <v>13423.868732192894</v>
      </c>
      <c r="K138" s="33">
        <f t="shared" ca="1" si="12"/>
        <v>595996.18257587333</v>
      </c>
      <c r="L138" s="27"/>
    </row>
    <row r="139" spans="5:12" ht="15.75">
      <c r="E139" s="27"/>
      <c r="F139" s="32">
        <f t="shared" ca="1" si="13"/>
        <v>136</v>
      </c>
      <c r="G139" s="33">
        <f t="shared" ca="1" si="14"/>
        <v>17994.51911700339</v>
      </c>
      <c r="H139" s="33">
        <f ca="1">IF(F139="",0,IF(K138&lt;EMI,0,IF(F139="",NA(),IF(OR(F139='New EMI Calculator'!$G$10),'New EMI Calculator'!$G$11,0))))</f>
        <v>0</v>
      </c>
      <c r="I139" s="33">
        <f t="shared" ca="1" si="10"/>
        <v>4469.9713693190497</v>
      </c>
      <c r="J139" s="33">
        <f t="shared" ca="1" si="11"/>
        <v>13524.547747684341</v>
      </c>
      <c r="K139" s="33">
        <f t="shared" ca="1" si="12"/>
        <v>582471.63482818904</v>
      </c>
      <c r="L139" s="27"/>
    </row>
    <row r="140" spans="5:12" ht="15.75">
      <c r="E140" s="27"/>
      <c r="F140" s="32">
        <f t="shared" ca="1" si="13"/>
        <v>137</v>
      </c>
      <c r="G140" s="33">
        <f t="shared" ca="1" si="14"/>
        <v>17994.51911700339</v>
      </c>
      <c r="H140" s="33">
        <f ca="1">IF(F140="",0,IF(K139&lt;EMI,0,IF(F140="",NA(),IF(OR(F140='New EMI Calculator'!$G$10),'New EMI Calculator'!$G$11,0))))</f>
        <v>0</v>
      </c>
      <c r="I140" s="33">
        <f t="shared" ca="1" si="10"/>
        <v>4368.5372612114179</v>
      </c>
      <c r="J140" s="33">
        <f t="shared" ca="1" si="11"/>
        <v>13625.981855791972</v>
      </c>
      <c r="K140" s="33">
        <f t="shared" ca="1" si="12"/>
        <v>568845.65297239705</v>
      </c>
      <c r="L140" s="27"/>
    </row>
    <row r="141" spans="5:12" ht="15.75">
      <c r="E141" s="27"/>
      <c r="F141" s="32">
        <f t="shared" ca="1" si="13"/>
        <v>138</v>
      </c>
      <c r="G141" s="33">
        <f t="shared" ca="1" si="14"/>
        <v>17994.51911700339</v>
      </c>
      <c r="H141" s="33">
        <f ca="1">IF(F141="",0,IF(K140&lt;EMI,0,IF(F141="",NA(),IF(OR(F141='New EMI Calculator'!$G$10),'New EMI Calculator'!$G$11,0))))</f>
        <v>0</v>
      </c>
      <c r="I141" s="33">
        <f t="shared" ca="1" si="10"/>
        <v>4266.3423972929777</v>
      </c>
      <c r="J141" s="33">
        <f t="shared" ca="1" si="11"/>
        <v>13728.176719710413</v>
      </c>
      <c r="K141" s="33">
        <f t="shared" ca="1" si="12"/>
        <v>555117.47625268658</v>
      </c>
      <c r="L141" s="27"/>
    </row>
    <row r="142" spans="5:12" ht="15.75">
      <c r="E142" s="27"/>
      <c r="F142" s="32">
        <f t="shared" ca="1" si="13"/>
        <v>139</v>
      </c>
      <c r="G142" s="33">
        <f t="shared" ca="1" si="14"/>
        <v>17994.51911700339</v>
      </c>
      <c r="H142" s="33">
        <f ca="1">IF(F142="",0,IF(K141&lt;EMI,0,IF(F142="",NA(),IF(OR(F142='New EMI Calculator'!$G$10),'New EMI Calculator'!$G$11,0))))</f>
        <v>0</v>
      </c>
      <c r="I142" s="33">
        <f t="shared" ca="1" si="10"/>
        <v>4163.381071895149</v>
      </c>
      <c r="J142" s="33">
        <f t="shared" ca="1" si="11"/>
        <v>13831.13804510824</v>
      </c>
      <c r="K142" s="33">
        <f t="shared" ca="1" si="12"/>
        <v>541286.33820757829</v>
      </c>
      <c r="L142" s="27"/>
    </row>
    <row r="143" spans="5:12" ht="15.75">
      <c r="E143" s="27"/>
      <c r="F143" s="32">
        <f t="shared" ca="1" si="13"/>
        <v>140</v>
      </c>
      <c r="G143" s="33">
        <f t="shared" ca="1" si="14"/>
        <v>17994.51911700339</v>
      </c>
      <c r="H143" s="33">
        <f ca="1">IF(F143="",0,IF(K142&lt;EMI,0,IF(F143="",NA(),IF(OR(F143='New EMI Calculator'!$G$10),'New EMI Calculator'!$G$11,0))))</f>
        <v>0</v>
      </c>
      <c r="I143" s="33">
        <f t="shared" ca="1" si="10"/>
        <v>4059.6475365568367</v>
      </c>
      <c r="J143" s="33">
        <f t="shared" ca="1" si="11"/>
        <v>13934.871580446554</v>
      </c>
      <c r="K143" s="33">
        <f t="shared" ca="1" si="12"/>
        <v>527351.46662713168</v>
      </c>
      <c r="L143" s="27"/>
    </row>
    <row r="144" spans="5:12" ht="15.75">
      <c r="E144" s="27"/>
      <c r="F144" s="32">
        <f t="shared" ca="1" si="13"/>
        <v>141</v>
      </c>
      <c r="G144" s="33">
        <f t="shared" ca="1" si="14"/>
        <v>17994.51911700339</v>
      </c>
      <c r="H144" s="33">
        <f ca="1">IF(F144="",0,IF(K143&lt;EMI,0,IF(F144="",NA(),IF(OR(F144='New EMI Calculator'!$G$10),'New EMI Calculator'!$G$11,0))))</f>
        <v>0</v>
      </c>
      <c r="I144" s="33">
        <f t="shared" ca="1" si="10"/>
        <v>3955.1359997034874</v>
      </c>
      <c r="J144" s="33">
        <f t="shared" ca="1" si="11"/>
        <v>14039.383117299903</v>
      </c>
      <c r="K144" s="33">
        <f t="shared" ca="1" si="12"/>
        <v>513312.08350983181</v>
      </c>
      <c r="L144" s="27"/>
    </row>
    <row r="145" spans="5:12" ht="15.75">
      <c r="E145" s="27"/>
      <c r="F145" s="32">
        <f t="shared" ca="1" si="13"/>
        <v>142</v>
      </c>
      <c r="G145" s="33">
        <f t="shared" ca="1" si="14"/>
        <v>17994.51911700339</v>
      </c>
      <c r="H145" s="33">
        <f ca="1">IF(F145="",0,IF(K144&lt;EMI,0,IF(F145="",NA(),IF(OR(F145='New EMI Calculator'!$G$10),'New EMI Calculator'!$G$11,0))))</f>
        <v>0</v>
      </c>
      <c r="I145" s="33">
        <f t="shared" ca="1" si="10"/>
        <v>3849.840626323738</v>
      </c>
      <c r="J145" s="33">
        <f t="shared" ca="1" si="11"/>
        <v>14144.678490679653</v>
      </c>
      <c r="K145" s="33">
        <f t="shared" ca="1" si="12"/>
        <v>499167.40501915215</v>
      </c>
      <c r="L145" s="27"/>
    </row>
    <row r="146" spans="5:12" ht="15.75">
      <c r="E146" s="27"/>
      <c r="F146" s="32">
        <f t="shared" ca="1" si="13"/>
        <v>143</v>
      </c>
      <c r="G146" s="33">
        <f t="shared" ca="1" si="14"/>
        <v>17994.51911700339</v>
      </c>
      <c r="H146" s="33">
        <f ca="1">IF(F146="",0,IF(K145&lt;EMI,0,IF(F146="",NA(),IF(OR(F146='New EMI Calculator'!$G$10),'New EMI Calculator'!$G$11,0))))</f>
        <v>0</v>
      </c>
      <c r="I146" s="33">
        <f t="shared" ca="1" si="10"/>
        <v>3743.7555376436412</v>
      </c>
      <c r="J146" s="33">
        <f t="shared" ca="1" si="11"/>
        <v>14250.763579359749</v>
      </c>
      <c r="K146" s="33">
        <f t="shared" ca="1" si="12"/>
        <v>484916.64143979241</v>
      </c>
      <c r="L146" s="27"/>
    </row>
    <row r="147" spans="5:12" ht="15.75">
      <c r="E147" s="27"/>
      <c r="F147" s="32">
        <f t="shared" ca="1" si="13"/>
        <v>144</v>
      </c>
      <c r="G147" s="33">
        <f t="shared" ca="1" si="14"/>
        <v>17994.51911700339</v>
      </c>
      <c r="H147" s="33">
        <f ca="1">IF(F147="",0,IF(K146&lt;EMI,0,IF(F147="",NA(),IF(OR(F147='New EMI Calculator'!$G$10),'New EMI Calculator'!$G$11,0))))</f>
        <v>0</v>
      </c>
      <c r="I147" s="33">
        <f t="shared" ca="1" si="10"/>
        <v>3636.8748107984429</v>
      </c>
      <c r="J147" s="33">
        <f t="shared" ca="1" si="11"/>
        <v>14357.644306204947</v>
      </c>
      <c r="K147" s="33">
        <f t="shared" ca="1" si="12"/>
        <v>470558.99713358749</v>
      </c>
      <c r="L147" s="27"/>
    </row>
    <row r="148" spans="5:12" ht="15.75">
      <c r="E148" s="27"/>
      <c r="F148" s="32">
        <f t="shared" ca="1" si="13"/>
        <v>145</v>
      </c>
      <c r="G148" s="33">
        <f t="shared" ca="1" si="14"/>
        <v>17994.51911700339</v>
      </c>
      <c r="H148" s="33">
        <f ca="1">IF(F148="",0,IF(K147&lt;EMI,0,IF(F148="",NA(),IF(OR(F148='New EMI Calculator'!$G$10),'New EMI Calculator'!$G$11,0))))</f>
        <v>0</v>
      </c>
      <c r="I148" s="33">
        <f t="shared" ca="1" si="10"/>
        <v>3529.192478501906</v>
      </c>
      <c r="J148" s="33">
        <f t="shared" ca="1" si="11"/>
        <v>14465.326638501485</v>
      </c>
      <c r="K148" s="33">
        <f t="shared" ca="1" si="12"/>
        <v>456093.670495086</v>
      </c>
      <c r="L148" s="27"/>
    </row>
    <row r="149" spans="5:12" ht="15.75">
      <c r="E149" s="27"/>
      <c r="F149" s="32">
        <f t="shared" ca="1" si="13"/>
        <v>146</v>
      </c>
      <c r="G149" s="33">
        <f t="shared" ca="1" si="14"/>
        <v>17994.51911700339</v>
      </c>
      <c r="H149" s="33">
        <f ca="1">IF(F149="",0,IF(K148&lt;EMI,0,IF(F149="",NA(),IF(OR(F149='New EMI Calculator'!$G$10),'New EMI Calculator'!$G$11,0))))</f>
        <v>0</v>
      </c>
      <c r="I149" s="33">
        <f t="shared" ca="1" si="10"/>
        <v>3420.7025287131451</v>
      </c>
      <c r="J149" s="33">
        <f t="shared" ca="1" si="11"/>
        <v>14573.816588290245</v>
      </c>
      <c r="K149" s="33">
        <f t="shared" ca="1" si="12"/>
        <v>441519.85390679573</v>
      </c>
      <c r="L149" s="27"/>
    </row>
    <row r="150" spans="5:12" ht="15.75">
      <c r="E150" s="27"/>
      <c r="F150" s="32">
        <f t="shared" ca="1" si="13"/>
        <v>147</v>
      </c>
      <c r="G150" s="33">
        <f t="shared" ca="1" si="14"/>
        <v>17994.51911700339</v>
      </c>
      <c r="H150" s="33">
        <f ca="1">IF(F150="",0,IF(K149&lt;EMI,0,IF(F150="",NA(),IF(OR(F150='New EMI Calculator'!$G$10),'New EMI Calculator'!$G$11,0))))</f>
        <v>0</v>
      </c>
      <c r="I150" s="33">
        <f t="shared" ca="1" si="10"/>
        <v>3311.3989043009678</v>
      </c>
      <c r="J150" s="33">
        <f t="shared" ca="1" si="11"/>
        <v>14683.120212702423</v>
      </c>
      <c r="K150" s="33">
        <f t="shared" ca="1" si="12"/>
        <v>426836.7336940933</v>
      </c>
      <c r="L150" s="27"/>
    </row>
    <row r="151" spans="5:12" ht="15.75">
      <c r="E151" s="27"/>
      <c r="F151" s="32">
        <f t="shared" ca="1" si="13"/>
        <v>148</v>
      </c>
      <c r="G151" s="33">
        <f t="shared" ca="1" si="14"/>
        <v>17994.51911700339</v>
      </c>
      <c r="H151" s="33">
        <f ca="1">IF(F151="",0,IF(K150&lt;EMI,0,IF(F151="",NA(),IF(OR(F151='New EMI Calculator'!$G$10),'New EMI Calculator'!$G$11,0))))</f>
        <v>0</v>
      </c>
      <c r="I151" s="33">
        <f t="shared" ca="1" si="10"/>
        <v>3201.2755027056996</v>
      </c>
      <c r="J151" s="33">
        <f t="shared" ca="1" si="11"/>
        <v>14793.243614297691</v>
      </c>
      <c r="K151" s="33">
        <f t="shared" ca="1" si="12"/>
        <v>412043.49007979559</v>
      </c>
      <c r="L151" s="27"/>
    </row>
    <row r="152" spans="5:12" ht="15.75">
      <c r="E152" s="27"/>
      <c r="F152" s="32">
        <f t="shared" ca="1" si="13"/>
        <v>149</v>
      </c>
      <c r="G152" s="33">
        <f t="shared" ca="1" si="14"/>
        <v>17994.51911700339</v>
      </c>
      <c r="H152" s="33">
        <f ca="1">IF(F152="",0,IF(K151&lt;EMI,0,IF(F152="",NA(),IF(OR(F152='New EMI Calculator'!$G$10),'New EMI Calculator'!$G$11,0))))</f>
        <v>0</v>
      </c>
      <c r="I152" s="33">
        <f t="shared" ca="1" si="10"/>
        <v>3090.3261755984672</v>
      </c>
      <c r="J152" s="33">
        <f t="shared" ca="1" si="11"/>
        <v>14904.192941404923</v>
      </c>
      <c r="K152" s="33">
        <f t="shared" ca="1" si="12"/>
        <v>397139.29713839066</v>
      </c>
      <c r="L152" s="27"/>
    </row>
    <row r="153" spans="5:12" ht="15.75">
      <c r="E153" s="27"/>
      <c r="F153" s="32">
        <f t="shared" ca="1" si="13"/>
        <v>150</v>
      </c>
      <c r="G153" s="33">
        <f t="shared" ca="1" si="14"/>
        <v>17994.51911700339</v>
      </c>
      <c r="H153" s="33">
        <f ca="1">IF(F153="",0,IF(K152&lt;EMI,0,IF(F153="",NA(),IF(OR(F153='New EMI Calculator'!$G$10),'New EMI Calculator'!$G$11,0))))</f>
        <v>0</v>
      </c>
      <c r="I153" s="33">
        <f t="shared" ca="1" si="10"/>
        <v>2978.54472853793</v>
      </c>
      <c r="J153" s="33">
        <f t="shared" ca="1" si="11"/>
        <v>15015.97438846546</v>
      </c>
      <c r="K153" s="33">
        <f t="shared" ca="1" si="12"/>
        <v>382123.3227499252</v>
      </c>
      <c r="L153" s="27"/>
    </row>
    <row r="154" spans="5:12" ht="15.75">
      <c r="E154" s="27"/>
      <c r="F154" s="32">
        <f t="shared" ca="1" si="13"/>
        <v>151</v>
      </c>
      <c r="G154" s="33">
        <f t="shared" ca="1" si="14"/>
        <v>17994.51911700339</v>
      </c>
      <c r="H154" s="33">
        <f ca="1">IF(F154="",0,IF(K153&lt;EMI,0,IF(F154="",NA(),IF(OR(F154='New EMI Calculator'!$G$10),'New EMI Calculator'!$G$11,0))))</f>
        <v>0</v>
      </c>
      <c r="I154" s="33">
        <f t="shared" ca="1" si="10"/>
        <v>2865.924920624439</v>
      </c>
      <c r="J154" s="33">
        <f t="shared" ca="1" si="11"/>
        <v>15128.594196378952</v>
      </c>
      <c r="K154" s="33">
        <f t="shared" ca="1" si="12"/>
        <v>366994.72855354624</v>
      </c>
      <c r="L154" s="27"/>
    </row>
    <row r="155" spans="5:12" ht="15.75">
      <c r="E155" s="27"/>
      <c r="F155" s="32">
        <f t="shared" ca="1" si="13"/>
        <v>152</v>
      </c>
      <c r="G155" s="33">
        <f t="shared" ca="1" si="14"/>
        <v>17994.51911700339</v>
      </c>
      <c r="H155" s="33">
        <f ca="1">IF(F155="",0,IF(K154&lt;EMI,0,IF(F155="",NA(),IF(OR(F155='New EMI Calculator'!$G$10),'New EMI Calculator'!$G$11,0))))</f>
        <v>0</v>
      </c>
      <c r="I155" s="33">
        <f t="shared" ca="1" si="10"/>
        <v>2752.4604641515966</v>
      </c>
      <c r="J155" s="33">
        <f t="shared" ca="1" si="11"/>
        <v>15242.058652851794</v>
      </c>
      <c r="K155" s="33">
        <f t="shared" ca="1" si="12"/>
        <v>351752.66990069445</v>
      </c>
      <c r="L155" s="27"/>
    </row>
    <row r="156" spans="5:12" ht="15.75">
      <c r="E156" s="27"/>
      <c r="F156" s="32">
        <f t="shared" ca="1" si="13"/>
        <v>153</v>
      </c>
      <c r="G156" s="33">
        <f t="shared" ca="1" si="14"/>
        <v>17994.51911700339</v>
      </c>
      <c r="H156" s="33">
        <f ca="1">IF(F156="",0,IF(K155&lt;EMI,0,IF(F156="",NA(),IF(OR(F156='New EMI Calculator'!$G$10),'New EMI Calculator'!$G$11,0))))</f>
        <v>0</v>
      </c>
      <c r="I156" s="33">
        <f t="shared" ca="1" si="10"/>
        <v>2638.1450242552082</v>
      </c>
      <c r="J156" s="33">
        <f t="shared" ca="1" si="11"/>
        <v>15356.374092748181</v>
      </c>
      <c r="K156" s="33">
        <f t="shared" ca="1" si="12"/>
        <v>336396.2958079463</v>
      </c>
      <c r="L156" s="27"/>
    </row>
    <row r="157" spans="5:12" ht="15.75">
      <c r="E157" s="27"/>
      <c r="F157" s="32">
        <f t="shared" ca="1" si="13"/>
        <v>154</v>
      </c>
      <c r="G157" s="33">
        <f t="shared" ca="1" si="14"/>
        <v>17994.51911700339</v>
      </c>
      <c r="H157" s="33">
        <f ca="1">IF(F157="",0,IF(K156&lt;EMI,0,IF(F157="",NA(),IF(OR(F157='New EMI Calculator'!$G$10),'New EMI Calculator'!$G$11,0))))</f>
        <v>0</v>
      </c>
      <c r="I157" s="33">
        <f t="shared" ca="1" si="10"/>
        <v>2522.972218559597</v>
      </c>
      <c r="J157" s="33">
        <f t="shared" ca="1" si="11"/>
        <v>15471.546898443794</v>
      </c>
      <c r="K157" s="33">
        <f t="shared" ca="1" si="12"/>
        <v>320924.74890950252</v>
      </c>
      <c r="L157" s="27"/>
    </row>
    <row r="158" spans="5:12" ht="15.75">
      <c r="E158" s="27"/>
      <c r="F158" s="32">
        <f t="shared" ca="1" si="13"/>
        <v>155</v>
      </c>
      <c r="G158" s="33">
        <f t="shared" ca="1" si="14"/>
        <v>17994.51911700339</v>
      </c>
      <c r="H158" s="33">
        <f ca="1">IF(F158="",0,IF(K157&lt;EMI,0,IF(F158="",NA(),IF(OR(F158='New EMI Calculator'!$G$10),'New EMI Calculator'!$G$11,0))))</f>
        <v>0</v>
      </c>
      <c r="I158" s="33">
        <f t="shared" ca="1" si="10"/>
        <v>2406.9356168212689</v>
      </c>
      <c r="J158" s="33">
        <f t="shared" ca="1" si="11"/>
        <v>15587.583500182121</v>
      </c>
      <c r="K158" s="33">
        <f t="shared" ca="1" si="12"/>
        <v>305337.16540932038</v>
      </c>
      <c r="L158" s="27"/>
    </row>
    <row r="159" spans="5:12" ht="15.75">
      <c r="E159" s="27"/>
      <c r="F159" s="32">
        <f t="shared" ca="1" si="13"/>
        <v>156</v>
      </c>
      <c r="G159" s="33">
        <f t="shared" ca="1" si="14"/>
        <v>17994.51911700339</v>
      </c>
      <c r="H159" s="33">
        <f ca="1">IF(F159="",0,IF(K158&lt;EMI,0,IF(F159="",NA(),IF(OR(F159='New EMI Calculator'!$G$10),'New EMI Calculator'!$G$11,0))))</f>
        <v>0</v>
      </c>
      <c r="I159" s="33">
        <f t="shared" ca="1" si="10"/>
        <v>2290.0287405699028</v>
      </c>
      <c r="J159" s="33">
        <f t="shared" ca="1" si="11"/>
        <v>15704.490376433489</v>
      </c>
      <c r="K159" s="33">
        <f t="shared" ca="1" si="12"/>
        <v>289632.67503288691</v>
      </c>
      <c r="L159" s="27"/>
    </row>
    <row r="160" spans="5:12" ht="15.75">
      <c r="E160" s="27"/>
      <c r="F160" s="32">
        <f t="shared" ca="1" si="13"/>
        <v>157</v>
      </c>
      <c r="G160" s="33">
        <f t="shared" ca="1" si="14"/>
        <v>17994.51911700339</v>
      </c>
      <c r="H160" s="33">
        <f ca="1">IF(F160="",0,IF(K159&lt;EMI,0,IF(F160="",NA(),IF(OR(F160='New EMI Calculator'!$G$10),'New EMI Calculator'!$G$11,0))))</f>
        <v>0</v>
      </c>
      <c r="I160" s="33">
        <f t="shared" ca="1" si="10"/>
        <v>2172.2450627466519</v>
      </c>
      <c r="J160" s="33">
        <f t="shared" ca="1" si="11"/>
        <v>15822.274054256739</v>
      </c>
      <c r="K160" s="33">
        <f t="shared" ca="1" si="12"/>
        <v>273810.40097863018</v>
      </c>
      <c r="L160" s="27"/>
    </row>
    <row r="161" spans="5:12" ht="15.75">
      <c r="E161" s="27"/>
      <c r="F161" s="32">
        <f t="shared" ca="1" si="13"/>
        <v>158</v>
      </c>
      <c r="G161" s="33">
        <f t="shared" ca="1" si="14"/>
        <v>17994.51911700339</v>
      </c>
      <c r="H161" s="33">
        <f ca="1">IF(F161="",0,IF(K160&lt;EMI,0,IF(F161="",NA(),IF(OR(F161='New EMI Calculator'!$G$10),'New EMI Calculator'!$G$11,0))))</f>
        <v>0</v>
      </c>
      <c r="I161" s="33">
        <f t="shared" ca="1" si="10"/>
        <v>2053.5780073397264</v>
      </c>
      <c r="J161" s="33">
        <f t="shared" ca="1" si="11"/>
        <v>15940.941109663665</v>
      </c>
      <c r="K161" s="33">
        <f t="shared" ca="1" si="12"/>
        <v>257869.45986896651</v>
      </c>
      <c r="L161" s="27"/>
    </row>
    <row r="162" spans="5:12" ht="15.75">
      <c r="E162" s="27"/>
      <c r="F162" s="32">
        <f t="shared" ca="1" si="13"/>
        <v>159</v>
      </c>
      <c r="G162" s="33">
        <f t="shared" ca="1" si="14"/>
        <v>17994.51911700339</v>
      </c>
      <c r="H162" s="33">
        <f ca="1">IF(F162="",0,IF(K161&lt;EMI,0,IF(F162="",NA(),IF(OR(F162='New EMI Calculator'!$G$10),'New EMI Calculator'!$G$11,0))))</f>
        <v>0</v>
      </c>
      <c r="I162" s="33">
        <f t="shared" ca="1" si="10"/>
        <v>1934.020949017249</v>
      </c>
      <c r="J162" s="33">
        <f t="shared" ca="1" si="11"/>
        <v>16060.498167986141</v>
      </c>
      <c r="K162" s="33">
        <f t="shared" ca="1" si="12"/>
        <v>241808.96170098038</v>
      </c>
      <c r="L162" s="27"/>
    </row>
    <row r="163" spans="5:12" ht="15.75">
      <c r="E163" s="27"/>
      <c r="F163" s="32">
        <f t="shared" ca="1" si="13"/>
        <v>160</v>
      </c>
      <c r="G163" s="33">
        <f t="shared" ca="1" si="14"/>
        <v>17994.51911700339</v>
      </c>
      <c r="H163" s="33">
        <f ca="1">IF(F163="",0,IF(K162&lt;EMI,0,IF(F163="",NA(),IF(OR(F163='New EMI Calculator'!$G$10),'New EMI Calculator'!$G$11,0))))</f>
        <v>0</v>
      </c>
      <c r="I163" s="33">
        <f t="shared" ca="1" si="10"/>
        <v>1813.5672127573528</v>
      </c>
      <c r="J163" s="33">
        <f t="shared" ca="1" si="11"/>
        <v>16180.951904246038</v>
      </c>
      <c r="K163" s="33">
        <f t="shared" ca="1" si="12"/>
        <v>225628.00979673435</v>
      </c>
      <c r="L163" s="27"/>
    </row>
    <row r="164" spans="5:12" ht="15.75">
      <c r="E164" s="27"/>
      <c r="F164" s="32">
        <f t="shared" ca="1" si="13"/>
        <v>161</v>
      </c>
      <c r="G164" s="33">
        <f t="shared" ca="1" si="14"/>
        <v>17994.51911700339</v>
      </c>
      <c r="H164" s="33">
        <f ca="1">IF(F164="",0,IF(K163&lt;EMI,0,IF(F164="",NA(),IF(OR(F164='New EMI Calculator'!$G$10),'New EMI Calculator'!$G$11,0))))</f>
        <v>0</v>
      </c>
      <c r="I164" s="33">
        <f t="shared" ca="1" si="10"/>
        <v>1692.2100734755077</v>
      </c>
      <c r="J164" s="33">
        <f t="shared" ca="1" si="11"/>
        <v>16302.309043527883</v>
      </c>
      <c r="K164" s="33">
        <f t="shared" ca="1" si="12"/>
        <v>209325.70075320647</v>
      </c>
      <c r="L164" s="27"/>
    </row>
    <row r="165" spans="5:12" ht="15.75">
      <c r="E165" s="27"/>
      <c r="F165" s="32">
        <f t="shared" ca="1" si="13"/>
        <v>162</v>
      </c>
      <c r="G165" s="33">
        <f t="shared" ca="1" si="14"/>
        <v>17994.51911700339</v>
      </c>
      <c r="H165" s="33">
        <f ca="1">IF(F165="",0,IF(K164&lt;EMI,0,IF(F165="",NA(),IF(OR(F165='New EMI Calculator'!$G$10),'New EMI Calculator'!$G$11,0))))</f>
        <v>0</v>
      </c>
      <c r="I165" s="33">
        <f t="shared" ca="1" si="10"/>
        <v>1569.9427556490484</v>
      </c>
      <c r="J165" s="33">
        <f t="shared" ca="1" si="11"/>
        <v>16424.576361354342</v>
      </c>
      <c r="K165" s="33">
        <f t="shared" ca="1" si="12"/>
        <v>192901.12439185212</v>
      </c>
      <c r="L165" s="27"/>
    </row>
    <row r="166" spans="5:12" ht="15.75">
      <c r="E166" s="27"/>
      <c r="F166" s="32">
        <f t="shared" ca="1" si="13"/>
        <v>163</v>
      </c>
      <c r="G166" s="33">
        <f t="shared" ca="1" si="14"/>
        <v>17994.51911700339</v>
      </c>
      <c r="H166" s="33">
        <f ca="1">IF(F166="",0,IF(K165&lt;EMI,0,IF(F166="",NA(),IF(OR(F166='New EMI Calculator'!$G$10),'New EMI Calculator'!$G$11,0))))</f>
        <v>0</v>
      </c>
      <c r="I166" s="33">
        <f t="shared" ca="1" si="10"/>
        <v>1446.7584329388908</v>
      </c>
      <c r="J166" s="33">
        <f t="shared" ca="1" si="11"/>
        <v>16547.760684064498</v>
      </c>
      <c r="K166" s="33">
        <f t="shared" ca="1" si="12"/>
        <v>176353.36370778762</v>
      </c>
      <c r="L166" s="27"/>
    </row>
    <row r="167" spans="5:12" ht="15.75">
      <c r="E167" s="27"/>
      <c r="F167" s="32">
        <f t="shared" ca="1" si="13"/>
        <v>164</v>
      </c>
      <c r="G167" s="33">
        <f t="shared" ca="1" si="14"/>
        <v>17994.51911700339</v>
      </c>
      <c r="H167" s="33">
        <f ca="1">IF(F167="",0,IF(K166&lt;EMI,0,IF(F167="",NA(),IF(OR(F167='New EMI Calculator'!$G$10),'New EMI Calculator'!$G$11,0))))</f>
        <v>0</v>
      </c>
      <c r="I167" s="33">
        <f t="shared" ca="1" si="10"/>
        <v>1322.650227808407</v>
      </c>
      <c r="J167" s="33">
        <f t="shared" ca="1" si="11"/>
        <v>16671.868889194982</v>
      </c>
      <c r="K167" s="33">
        <f t="shared" ca="1" si="12"/>
        <v>159681.49481859265</v>
      </c>
      <c r="L167" s="27"/>
    </row>
    <row r="168" spans="5:12" ht="15.75">
      <c r="E168" s="27"/>
      <c r="F168" s="32">
        <f t="shared" ca="1" si="13"/>
        <v>165</v>
      </c>
      <c r="G168" s="33">
        <f t="shared" ca="1" si="14"/>
        <v>17994.51911700339</v>
      </c>
      <c r="H168" s="33">
        <f ca="1">IF(F168="",0,IF(K167&lt;EMI,0,IF(F168="",NA(),IF(OR(F168='New EMI Calculator'!$G$10),'New EMI Calculator'!$G$11,0))))</f>
        <v>0</v>
      </c>
      <c r="I168" s="33">
        <f t="shared" ca="1" si="10"/>
        <v>1197.6112111394448</v>
      </c>
      <c r="J168" s="33">
        <f t="shared" ca="1" si="11"/>
        <v>16796.907905863947</v>
      </c>
      <c r="K168" s="33">
        <f t="shared" ca="1" si="12"/>
        <v>142884.5869127287</v>
      </c>
      <c r="L168" s="27"/>
    </row>
    <row r="169" spans="5:12" ht="15.75">
      <c r="E169" s="27"/>
      <c r="F169" s="32">
        <f t="shared" ca="1" si="13"/>
        <v>166</v>
      </c>
      <c r="G169" s="33">
        <f t="shared" ca="1" si="14"/>
        <v>17994.51911700339</v>
      </c>
      <c r="H169" s="33">
        <f ca="1">IF(F169="",0,IF(K168&lt;EMI,0,IF(F169="",NA(),IF(OR(F169='New EMI Calculator'!$G$10),'New EMI Calculator'!$G$11,0))))</f>
        <v>0</v>
      </c>
      <c r="I169" s="33">
        <f t="shared" ca="1" si="10"/>
        <v>1071.6344018454652</v>
      </c>
      <c r="J169" s="33">
        <f t="shared" ca="1" si="11"/>
        <v>16922.884715157925</v>
      </c>
      <c r="K169" s="33">
        <f t="shared" ca="1" si="12"/>
        <v>125961.70219757078</v>
      </c>
      <c r="L169" s="27"/>
    </row>
    <row r="170" spans="5:12" ht="15.75">
      <c r="E170" s="27"/>
      <c r="F170" s="32">
        <f t="shared" ca="1" si="13"/>
        <v>167</v>
      </c>
      <c r="G170" s="33">
        <f t="shared" ca="1" si="14"/>
        <v>17994.51911700339</v>
      </c>
      <c r="H170" s="33">
        <f ca="1">IF(F170="",0,IF(K169&lt;EMI,0,IF(F170="",NA(),IF(OR(F170='New EMI Calculator'!$G$10),'New EMI Calculator'!$G$11,0))))</f>
        <v>0</v>
      </c>
      <c r="I170" s="33">
        <f t="shared" ca="1" si="10"/>
        <v>944.71276648178082</v>
      </c>
      <c r="J170" s="33">
        <f t="shared" ca="1" si="11"/>
        <v>17049.806350521609</v>
      </c>
      <c r="K170" s="33">
        <f t="shared" ca="1" si="12"/>
        <v>108911.89584704916</v>
      </c>
      <c r="L170" s="27"/>
    </row>
    <row r="171" spans="5:12" ht="15.75">
      <c r="E171" s="27"/>
      <c r="F171" s="32">
        <f t="shared" ca="1" si="13"/>
        <v>168</v>
      </c>
      <c r="G171" s="33">
        <f t="shared" ca="1" si="14"/>
        <v>17994.51911700339</v>
      </c>
      <c r="H171" s="33">
        <f ca="1">IF(F171="",0,IF(K170&lt;EMI,0,IF(F171="",NA(),IF(OR(F171='New EMI Calculator'!$G$10),'New EMI Calculator'!$G$11,0))))</f>
        <v>0</v>
      </c>
      <c r="I171" s="33">
        <f t="shared" ca="1" si="10"/>
        <v>816.83921885286873</v>
      </c>
      <c r="J171" s="33">
        <f t="shared" ca="1" si="11"/>
        <v>17177.67989815052</v>
      </c>
      <c r="K171" s="33">
        <f t="shared" ca="1" si="12"/>
        <v>91734.215948898636</v>
      </c>
      <c r="L171" s="27"/>
    </row>
    <row r="172" spans="5:12" ht="15.75">
      <c r="E172" s="27"/>
      <c r="F172" s="32">
        <f t="shared" ca="1" si="13"/>
        <v>169</v>
      </c>
      <c r="G172" s="33">
        <f t="shared" ca="1" si="14"/>
        <v>17994.51911700339</v>
      </c>
      <c r="H172" s="33">
        <f ca="1">IF(F172="",0,IF(K171&lt;EMI,0,IF(F172="",NA(),IF(OR(F172='New EMI Calculator'!$G$10),'New EMI Calculator'!$G$11,0))))</f>
        <v>0</v>
      </c>
      <c r="I172" s="33">
        <f t="shared" ca="1" si="10"/>
        <v>688.00661961673984</v>
      </c>
      <c r="J172" s="33">
        <f t="shared" ca="1" si="11"/>
        <v>17306.512497386651</v>
      </c>
      <c r="K172" s="33">
        <f t="shared" ca="1" si="12"/>
        <v>74427.703451511989</v>
      </c>
      <c r="L172" s="27"/>
    </row>
    <row r="173" spans="5:12" ht="15.75">
      <c r="E173" s="27"/>
      <c r="F173" s="32">
        <f t="shared" ca="1" si="13"/>
        <v>170</v>
      </c>
      <c r="G173" s="33">
        <f t="shared" ca="1" si="14"/>
        <v>17994.51911700339</v>
      </c>
      <c r="H173" s="33">
        <f ca="1">IF(F173="",0,IF(K172&lt;EMI,0,IF(F173="",NA(),IF(OR(F173='New EMI Calculator'!$G$10),'New EMI Calculator'!$G$11,0))))</f>
        <v>0</v>
      </c>
      <c r="I173" s="33">
        <f t="shared" ca="1" si="10"/>
        <v>558.20777588633985</v>
      </c>
      <c r="J173" s="33">
        <f t="shared" ca="1" si="11"/>
        <v>17436.311341117049</v>
      </c>
      <c r="K173" s="33">
        <f t="shared" ca="1" si="12"/>
        <v>56991.39211039494</v>
      </c>
      <c r="L173" s="27"/>
    </row>
    <row r="174" spans="5:12" ht="15.75">
      <c r="E174" s="27"/>
      <c r="F174" s="32">
        <f t="shared" ca="1" si="13"/>
        <v>171</v>
      </c>
      <c r="G174" s="33">
        <f t="shared" ca="1" si="14"/>
        <v>17994.51911700339</v>
      </c>
      <c r="H174" s="33">
        <f ca="1">IF(F174="",0,IF(K173&lt;EMI,0,IF(F174="",NA(),IF(OR(F174='New EMI Calculator'!$G$10),'New EMI Calculator'!$G$11,0))))</f>
        <v>0</v>
      </c>
      <c r="I174" s="33">
        <f t="shared" ca="1" si="10"/>
        <v>427.43544082796205</v>
      </c>
      <c r="J174" s="33">
        <f t="shared" ca="1" si="11"/>
        <v>17567.083676175429</v>
      </c>
      <c r="K174" s="33">
        <f t="shared" ca="1" si="12"/>
        <v>39424.308434219507</v>
      </c>
      <c r="L174" s="27"/>
    </row>
    <row r="175" spans="5:12" ht="15.75">
      <c r="E175" s="27"/>
      <c r="F175" s="32">
        <f t="shared" ca="1" si="13"/>
        <v>172</v>
      </c>
      <c r="G175" s="33">
        <f t="shared" ca="1" si="14"/>
        <v>17994.51911700339</v>
      </c>
      <c r="H175" s="33">
        <f ca="1">IF(F175="",0,IF(K174&lt;EMI,0,IF(F175="",NA(),IF(OR(F175='New EMI Calculator'!$G$10),'New EMI Calculator'!$G$11,0))))</f>
        <v>0</v>
      </c>
      <c r="I175" s="33">
        <f t="shared" ca="1" si="10"/>
        <v>295.6823132566463</v>
      </c>
      <c r="J175" s="33">
        <f t="shared" ca="1" si="11"/>
        <v>17698.836803746744</v>
      </c>
      <c r="K175" s="33">
        <f t="shared" ca="1" si="12"/>
        <v>21725.471630472763</v>
      </c>
      <c r="L175" s="27"/>
    </row>
    <row r="176" spans="5:12" ht="15.75">
      <c r="E176" s="27"/>
      <c r="F176" s="32">
        <f t="shared" ca="1" si="13"/>
        <v>173</v>
      </c>
      <c r="G176" s="33">
        <f t="shared" ca="1" si="14"/>
        <v>17994.51911700339</v>
      </c>
      <c r="H176" s="33">
        <f ca="1">IF(F176="",0,IF(K175&lt;EMI,0,IF(F176="",NA(),IF(OR(F176='New EMI Calculator'!$G$10),'New EMI Calculator'!$G$11,0))))</f>
        <v>0</v>
      </c>
      <c r="I176" s="33">
        <f t="shared" ca="1" si="10"/>
        <v>162.9410372285457</v>
      </c>
      <c r="J176" s="33">
        <f t="shared" ca="1" si="11"/>
        <v>17831.578079774845</v>
      </c>
      <c r="K176" s="33">
        <f t="shared" ca="1" si="12"/>
        <v>3893.8935506979178</v>
      </c>
      <c r="L176" s="27"/>
    </row>
    <row r="177" spans="5:12" ht="15.75">
      <c r="E177" s="27"/>
      <c r="F177" s="32">
        <f t="shared" ca="1" si="13"/>
        <v>174</v>
      </c>
      <c r="G177" s="33">
        <f t="shared" ca="1" si="14"/>
        <v>3893.8935506979178</v>
      </c>
      <c r="H177" s="33">
        <f ca="1">IF(F177="",0,IF(K176&lt;EMI,0,IF(F177="",NA(),IF(OR(F177='New EMI Calculator'!$G$10),'New EMI Calculator'!$G$11,0))))</f>
        <v>0</v>
      </c>
      <c r="I177" s="33">
        <f t="shared" ca="1" si="10"/>
        <v>29.204201630234383</v>
      </c>
      <c r="J177" s="33">
        <f t="shared" ca="1" si="11"/>
        <v>3864.6893490676835</v>
      </c>
      <c r="K177" s="33">
        <f t="shared" ca="1" si="12"/>
        <v>0</v>
      </c>
      <c r="L177" s="27"/>
    </row>
    <row r="178" spans="5:12" ht="15.75">
      <c r="E178" s="27"/>
      <c r="F178" s="32" t="str">
        <f t="shared" ca="1" si="13"/>
        <v/>
      </c>
      <c r="G178" s="33">
        <f t="shared" ca="1" si="14"/>
        <v>0</v>
      </c>
      <c r="H178" s="33">
        <f ca="1">IF(F178="",0,IF(K177&lt;EMI,0,IF(F178="",NA(),IF(OR(F178='New EMI Calculator'!$G$10),'New EMI Calculator'!$G$11,0))))</f>
        <v>0</v>
      </c>
      <c r="I178" s="33" t="str">
        <f t="shared" ca="1" si="10"/>
        <v/>
      </c>
      <c r="J178" s="33" t="str">
        <f t="shared" ca="1" si="11"/>
        <v/>
      </c>
      <c r="K178" s="33" t="str">
        <f t="shared" ca="1" si="12"/>
        <v/>
      </c>
      <c r="L178" s="27"/>
    </row>
    <row r="179" spans="5:12" ht="15.75">
      <c r="E179" s="27"/>
      <c r="F179" s="32" t="str">
        <f t="shared" ca="1" si="13"/>
        <v/>
      </c>
      <c r="G179" s="33">
        <f t="shared" ca="1" si="14"/>
        <v>0</v>
      </c>
      <c r="H179" s="33">
        <f ca="1">IF(F179="",0,IF(K178&lt;EMI,0,IF(F179="",NA(),IF(OR(F179='New EMI Calculator'!$G$10),'New EMI Calculator'!$G$11,0))))</f>
        <v>0</v>
      </c>
      <c r="I179" s="33" t="str">
        <f t="shared" ca="1" si="10"/>
        <v/>
      </c>
      <c r="J179" s="33" t="str">
        <f t="shared" ca="1" si="11"/>
        <v/>
      </c>
      <c r="K179" s="33" t="str">
        <f t="shared" ca="1" si="12"/>
        <v/>
      </c>
      <c r="L179" s="27"/>
    </row>
    <row r="180" spans="5:12" ht="15.75">
      <c r="E180" s="27"/>
      <c r="F180" s="32" t="str">
        <f t="shared" ca="1" si="13"/>
        <v/>
      </c>
      <c r="G180" s="33">
        <f t="shared" ca="1" si="14"/>
        <v>0</v>
      </c>
      <c r="H180" s="33">
        <f ca="1">IF(F180="",0,IF(K179&lt;EMI,0,IF(F180="",NA(),IF(OR(F180='New EMI Calculator'!$G$10),'New EMI Calculator'!$G$11,0))))</f>
        <v>0</v>
      </c>
      <c r="I180" s="33" t="str">
        <f t="shared" ca="1" si="10"/>
        <v/>
      </c>
      <c r="J180" s="33" t="str">
        <f t="shared" ca="1" si="11"/>
        <v/>
      </c>
      <c r="K180" s="33" t="str">
        <f t="shared" ca="1" si="12"/>
        <v/>
      </c>
      <c r="L180" s="27"/>
    </row>
    <row r="181" spans="5:12" ht="15.75">
      <c r="E181" s="27"/>
      <c r="F181" s="32" t="str">
        <f t="shared" ca="1" si="13"/>
        <v/>
      </c>
      <c r="G181" s="33">
        <f t="shared" ca="1" si="14"/>
        <v>0</v>
      </c>
      <c r="H181" s="33">
        <f ca="1">IF(F181="",0,IF(K180&lt;EMI,0,IF(F181="",NA(),IF(OR(F181='New EMI Calculator'!$G$10),'New EMI Calculator'!$G$11,0))))</f>
        <v>0</v>
      </c>
      <c r="I181" s="33" t="str">
        <f t="shared" ca="1" si="10"/>
        <v/>
      </c>
      <c r="J181" s="33" t="str">
        <f t="shared" ca="1" si="11"/>
        <v/>
      </c>
      <c r="K181" s="33" t="str">
        <f t="shared" ca="1" si="12"/>
        <v/>
      </c>
      <c r="L181" s="27"/>
    </row>
    <row r="182" spans="5:12" ht="15.75">
      <c r="E182" s="27"/>
      <c r="F182" s="32" t="str">
        <f t="shared" ca="1" si="13"/>
        <v/>
      </c>
      <c r="G182" s="33">
        <f t="shared" ca="1" si="14"/>
        <v>0</v>
      </c>
      <c r="H182" s="33">
        <f ca="1">IF(F182="",0,IF(K181&lt;EMI,0,IF(F182="",NA(),IF(OR(F182='New EMI Calculator'!$G$10),'New EMI Calculator'!$G$11,0))))</f>
        <v>0</v>
      </c>
      <c r="I182" s="33" t="str">
        <f t="shared" ca="1" si="10"/>
        <v/>
      </c>
      <c r="J182" s="33" t="str">
        <f t="shared" ca="1" si="11"/>
        <v/>
      </c>
      <c r="K182" s="33" t="str">
        <f t="shared" ca="1" si="12"/>
        <v/>
      </c>
      <c r="L182" s="27"/>
    </row>
    <row r="183" spans="5:12" ht="15.75">
      <c r="E183" s="27"/>
      <c r="F183" s="32" t="str">
        <f t="shared" ca="1" si="13"/>
        <v/>
      </c>
      <c r="G183" s="33">
        <f t="shared" ca="1" si="14"/>
        <v>0</v>
      </c>
      <c r="H183" s="33">
        <f ca="1">IF(F183="",0,IF(K182&lt;EMI,0,IF(F183="",NA(),IF(OR(F183='New EMI Calculator'!$G$10),'New EMI Calculator'!$G$11,0))))</f>
        <v>0</v>
      </c>
      <c r="I183" s="33" t="str">
        <f t="shared" ca="1" si="10"/>
        <v/>
      </c>
      <c r="J183" s="33" t="str">
        <f t="shared" ca="1" si="11"/>
        <v/>
      </c>
      <c r="K183" s="33" t="str">
        <f t="shared" ca="1" si="12"/>
        <v/>
      </c>
      <c r="L183" s="27"/>
    </row>
    <row r="184" spans="5:12" ht="15.75">
      <c r="E184" s="27"/>
      <c r="F184" s="32" t="str">
        <f t="shared" ca="1" si="13"/>
        <v/>
      </c>
      <c r="G184" s="33">
        <f t="shared" ca="1" si="14"/>
        <v>0</v>
      </c>
      <c r="H184" s="33">
        <f ca="1">IF(F184="",0,IF(K183&lt;EMI,0,IF(F184="",NA(),IF(OR(F184='New EMI Calculator'!$G$10),'New EMI Calculator'!$G$11,0))))</f>
        <v>0</v>
      </c>
      <c r="I184" s="33" t="str">
        <f t="shared" ca="1" si="10"/>
        <v/>
      </c>
      <c r="J184" s="33" t="str">
        <f t="shared" ca="1" si="11"/>
        <v/>
      </c>
      <c r="K184" s="33" t="str">
        <f t="shared" ca="1" si="12"/>
        <v/>
      </c>
      <c r="L184" s="27"/>
    </row>
    <row r="185" spans="5:12" ht="15.75">
      <c r="E185" s="27"/>
      <c r="F185" s="32" t="str">
        <f t="shared" ca="1" si="13"/>
        <v/>
      </c>
      <c r="G185" s="33">
        <f t="shared" ca="1" si="14"/>
        <v>0</v>
      </c>
      <c r="H185" s="33">
        <f ca="1">IF(F185="",0,IF(K184&lt;EMI,0,IF(F185="",NA(),IF(OR(F185='New EMI Calculator'!$G$10),'New EMI Calculator'!$G$11,0))))</f>
        <v>0</v>
      </c>
      <c r="I185" s="33" t="str">
        <f t="shared" ca="1" si="10"/>
        <v/>
      </c>
      <c r="J185" s="33" t="str">
        <f t="shared" ca="1" si="11"/>
        <v/>
      </c>
      <c r="K185" s="33" t="str">
        <f t="shared" ca="1" si="12"/>
        <v/>
      </c>
      <c r="L185" s="27"/>
    </row>
    <row r="186" spans="5:12" ht="15.75">
      <c r="E186" s="27"/>
      <c r="F186" s="32" t="str">
        <f t="shared" ca="1" si="13"/>
        <v/>
      </c>
      <c r="G186" s="33">
        <f t="shared" ca="1" si="14"/>
        <v>0</v>
      </c>
      <c r="H186" s="33">
        <f ca="1">IF(F186="",0,IF(K185&lt;EMI,0,IF(F186="",NA(),IF(OR(F186='New EMI Calculator'!$G$10),'New EMI Calculator'!$G$11,0))))</f>
        <v>0</v>
      </c>
      <c r="I186" s="33" t="str">
        <f t="shared" ca="1" si="10"/>
        <v/>
      </c>
      <c r="J186" s="33" t="str">
        <f t="shared" ca="1" si="11"/>
        <v/>
      </c>
      <c r="K186" s="33" t="str">
        <f t="shared" ca="1" si="12"/>
        <v/>
      </c>
      <c r="L186" s="27"/>
    </row>
    <row r="187" spans="5:12" ht="15.75">
      <c r="E187" s="27"/>
      <c r="F187" s="32" t="str">
        <f t="shared" ca="1" si="13"/>
        <v/>
      </c>
      <c r="G187" s="33">
        <f t="shared" ca="1" si="14"/>
        <v>0</v>
      </c>
      <c r="H187" s="33">
        <f ca="1">IF(F187="",0,IF(K186&lt;EMI,0,IF(F187="",NA(),IF(OR(F187='New EMI Calculator'!$G$10),'New EMI Calculator'!$G$11,0))))</f>
        <v>0</v>
      </c>
      <c r="I187" s="33" t="str">
        <f t="shared" ca="1" si="10"/>
        <v/>
      </c>
      <c r="J187" s="33" t="str">
        <f t="shared" ca="1" si="11"/>
        <v/>
      </c>
      <c r="K187" s="33" t="str">
        <f t="shared" ca="1" si="12"/>
        <v/>
      </c>
      <c r="L187" s="27"/>
    </row>
    <row r="188" spans="5:12" ht="15.75">
      <c r="E188" s="27"/>
      <c r="F188" s="32" t="str">
        <f t="shared" ca="1" si="13"/>
        <v/>
      </c>
      <c r="G188" s="33">
        <f t="shared" ca="1" si="14"/>
        <v>0</v>
      </c>
      <c r="H188" s="33">
        <f ca="1">IF(F188="",0,IF(K187&lt;EMI,0,IF(F188="",NA(),IF(OR(F188='New EMI Calculator'!$G$10),'New EMI Calculator'!$G$11,0))))</f>
        <v>0</v>
      </c>
      <c r="I188" s="33" t="str">
        <f t="shared" ca="1" si="10"/>
        <v/>
      </c>
      <c r="J188" s="33" t="str">
        <f t="shared" ca="1" si="11"/>
        <v/>
      </c>
      <c r="K188" s="33" t="str">
        <f t="shared" ca="1" si="12"/>
        <v/>
      </c>
      <c r="L188" s="27"/>
    </row>
    <row r="189" spans="5:12" ht="15.75">
      <c r="E189" s="27"/>
      <c r="F189" s="32" t="str">
        <f t="shared" ca="1" si="13"/>
        <v/>
      </c>
      <c r="G189" s="33">
        <f t="shared" ca="1" si="14"/>
        <v>0</v>
      </c>
      <c r="H189" s="33">
        <f ca="1">IF(F189="",0,IF(K188&lt;EMI,0,IF(F189="",NA(),IF(OR(F189='New EMI Calculator'!$G$10),'New EMI Calculator'!$G$11,0))))</f>
        <v>0</v>
      </c>
      <c r="I189" s="33" t="str">
        <f t="shared" ca="1" si="10"/>
        <v/>
      </c>
      <c r="J189" s="33" t="str">
        <f t="shared" ca="1" si="11"/>
        <v/>
      </c>
      <c r="K189" s="33" t="str">
        <f t="shared" ca="1" si="12"/>
        <v/>
      </c>
      <c r="L189" s="27"/>
    </row>
    <row r="190" spans="5:12" ht="15.75">
      <c r="E190" s="27"/>
      <c r="F190" s="32" t="str">
        <f t="shared" ca="1" si="13"/>
        <v/>
      </c>
      <c r="G190" s="33">
        <f t="shared" ca="1" si="14"/>
        <v>0</v>
      </c>
      <c r="H190" s="33">
        <f ca="1">IF(F190="",0,IF(K189&lt;EMI,0,IF(F190="",NA(),IF(OR(F190='New EMI Calculator'!$G$10),'New EMI Calculator'!$G$11,0))))</f>
        <v>0</v>
      </c>
      <c r="I190" s="33" t="str">
        <f t="shared" ca="1" si="10"/>
        <v/>
      </c>
      <c r="J190" s="33" t="str">
        <f t="shared" ca="1" si="11"/>
        <v/>
      </c>
      <c r="K190" s="33" t="str">
        <f t="shared" ca="1" si="12"/>
        <v/>
      </c>
      <c r="L190" s="27"/>
    </row>
    <row r="191" spans="5:12" ht="15.75">
      <c r="E191" s="27"/>
      <c r="F191" s="32" t="str">
        <f t="shared" ca="1" si="13"/>
        <v/>
      </c>
      <c r="G191" s="33">
        <f t="shared" ca="1" si="14"/>
        <v>0</v>
      </c>
      <c r="H191" s="33">
        <f ca="1">IF(F191="",0,IF(K190&lt;EMI,0,IF(F191="",NA(),IF(OR(F191='New EMI Calculator'!$G$10),'New EMI Calculator'!$G$11,0))))</f>
        <v>0</v>
      </c>
      <c r="I191" s="33" t="str">
        <f t="shared" ca="1" si="10"/>
        <v/>
      </c>
      <c r="J191" s="33" t="str">
        <f t="shared" ca="1" si="11"/>
        <v/>
      </c>
      <c r="K191" s="33" t="str">
        <f t="shared" ca="1" si="12"/>
        <v/>
      </c>
      <c r="L191" s="27"/>
    </row>
    <row r="192" spans="5:12" ht="15.75">
      <c r="E192" s="27"/>
      <c r="F192" s="32" t="str">
        <f t="shared" ca="1" si="13"/>
        <v/>
      </c>
      <c r="G192" s="33">
        <f t="shared" ca="1" si="14"/>
        <v>0</v>
      </c>
      <c r="H192" s="33">
        <f ca="1">IF(F192="",0,IF(K191&lt;EMI,0,IF(F192="",NA(),IF(OR(F192='New EMI Calculator'!$G$10),'New EMI Calculator'!$G$11,0))))</f>
        <v>0</v>
      </c>
      <c r="I192" s="33" t="str">
        <f t="shared" ca="1" si="10"/>
        <v/>
      </c>
      <c r="J192" s="33" t="str">
        <f t="shared" ca="1" si="11"/>
        <v/>
      </c>
      <c r="K192" s="33" t="str">
        <f t="shared" ca="1" si="12"/>
        <v/>
      </c>
      <c r="L192" s="27"/>
    </row>
    <row r="193" spans="5:12" ht="15.75">
      <c r="E193" s="27"/>
      <c r="F193" s="32" t="str">
        <f t="shared" ca="1" si="13"/>
        <v/>
      </c>
      <c r="G193" s="33">
        <f t="shared" ca="1" si="14"/>
        <v>0</v>
      </c>
      <c r="H193" s="33">
        <f ca="1">IF(F193="",0,IF(K192&lt;EMI,0,IF(F193="",NA(),IF(OR(F193='New EMI Calculator'!$G$10),'New EMI Calculator'!$G$11,0))))</f>
        <v>0</v>
      </c>
      <c r="I193" s="33" t="str">
        <f t="shared" ca="1" si="10"/>
        <v/>
      </c>
      <c r="J193" s="33" t="str">
        <f t="shared" ca="1" si="11"/>
        <v/>
      </c>
      <c r="K193" s="33" t="str">
        <f t="shared" ca="1" si="12"/>
        <v/>
      </c>
      <c r="L193" s="27"/>
    </row>
    <row r="194" spans="5:12" ht="15.75">
      <c r="E194" s="27"/>
      <c r="F194" s="32" t="str">
        <f t="shared" ca="1" si="13"/>
        <v/>
      </c>
      <c r="G194" s="33">
        <f t="shared" ca="1" si="14"/>
        <v>0</v>
      </c>
      <c r="H194" s="33">
        <f ca="1">IF(F194="",0,IF(K193&lt;EMI,0,IF(F194="",NA(),IF(OR(F194='New EMI Calculator'!$G$10),'New EMI Calculator'!$G$11,0))))</f>
        <v>0</v>
      </c>
      <c r="I194" s="33" t="str">
        <f t="shared" ca="1" si="10"/>
        <v/>
      </c>
      <c r="J194" s="33" t="str">
        <f t="shared" ca="1" si="11"/>
        <v/>
      </c>
      <c r="K194" s="33" t="str">
        <f t="shared" ca="1" si="12"/>
        <v/>
      </c>
      <c r="L194" s="27"/>
    </row>
    <row r="195" spans="5:12" ht="15.75">
      <c r="E195" s="27"/>
      <c r="F195" s="32" t="str">
        <f t="shared" ca="1" si="13"/>
        <v/>
      </c>
      <c r="G195" s="33">
        <f t="shared" ca="1" si="14"/>
        <v>0</v>
      </c>
      <c r="H195" s="33">
        <f ca="1">IF(F195="",0,IF(K194&lt;EMI,0,IF(F195="",NA(),IF(OR(F195='New EMI Calculator'!$G$10),'New EMI Calculator'!$G$11,0))))</f>
        <v>0</v>
      </c>
      <c r="I195" s="33" t="str">
        <f t="shared" ca="1" si="10"/>
        <v/>
      </c>
      <c r="J195" s="33" t="str">
        <f t="shared" ca="1" si="11"/>
        <v/>
      </c>
      <c r="K195" s="33" t="str">
        <f t="shared" ca="1" si="12"/>
        <v/>
      </c>
      <c r="L195" s="27"/>
    </row>
    <row r="196" spans="5:12" ht="15.75">
      <c r="E196" s="27"/>
      <c r="F196" s="32" t="str">
        <f t="shared" ca="1" si="13"/>
        <v/>
      </c>
      <c r="G196" s="33">
        <f t="shared" ca="1" si="14"/>
        <v>0</v>
      </c>
      <c r="H196" s="33">
        <f ca="1">IF(F196="",0,IF(K195&lt;EMI,0,IF(F196="",NA(),IF(OR(F196='New EMI Calculator'!$G$10),'New EMI Calculator'!$G$11,0))))</f>
        <v>0</v>
      </c>
      <c r="I196" s="33" t="str">
        <f t="shared" ref="I196:I259" ca="1" si="15">IF(F196="","",IF(K195&lt;0,0,K195)*Rate/12)</f>
        <v/>
      </c>
      <c r="J196" s="33" t="str">
        <f t="shared" ref="J196:J259" ca="1" si="16">IF(F196="","",G196+H196-I196)</f>
        <v/>
      </c>
      <c r="K196" s="33" t="str">
        <f t="shared" ref="K196:K259" ca="1" si="17">IF(AND(G196&lt;&gt;0,G196&lt;EMI),0,IF(F196="","",IF(K195&lt;=0,0,K195-J196)))</f>
        <v/>
      </c>
      <c r="L196" s="27"/>
    </row>
    <row r="197" spans="5:12" ht="15.75">
      <c r="E197" s="27"/>
      <c r="F197" s="32" t="str">
        <f t="shared" ref="F197:F260" ca="1" si="18">IF(F196="","",IF(K196=0,"",IF(K196&gt;0,F196+1,IF(F196&lt;Term*12,F196+1,""))))</f>
        <v/>
      </c>
      <c r="G197" s="33">
        <f t="shared" ref="G197:G260" ca="1" si="19">IF(F197="",0,IF(K196&lt;EMI,K196,IF(F197="",NA(),EMI)))</f>
        <v>0</v>
      </c>
      <c r="H197" s="33">
        <f ca="1">IF(F197="",0,IF(K196&lt;EMI,0,IF(F197="",NA(),IF(OR(F197='New EMI Calculator'!$G$10),'New EMI Calculator'!$G$11,0))))</f>
        <v>0</v>
      </c>
      <c r="I197" s="33" t="str">
        <f t="shared" ca="1" si="15"/>
        <v/>
      </c>
      <c r="J197" s="33" t="str">
        <f t="shared" ca="1" si="16"/>
        <v/>
      </c>
      <c r="K197" s="33" t="str">
        <f t="shared" ca="1" si="17"/>
        <v/>
      </c>
      <c r="L197" s="27"/>
    </row>
    <row r="198" spans="5:12" ht="15.75">
      <c r="E198" s="27"/>
      <c r="F198" s="32" t="str">
        <f t="shared" ca="1" si="18"/>
        <v/>
      </c>
      <c r="G198" s="33">
        <f t="shared" ca="1" si="19"/>
        <v>0</v>
      </c>
      <c r="H198" s="33">
        <f ca="1">IF(F198="",0,IF(K197&lt;EMI,0,IF(F198="",NA(),IF(OR(F198='New EMI Calculator'!$G$10),'New EMI Calculator'!$G$11,0))))</f>
        <v>0</v>
      </c>
      <c r="I198" s="33" t="str">
        <f t="shared" ca="1" si="15"/>
        <v/>
      </c>
      <c r="J198" s="33" t="str">
        <f t="shared" ca="1" si="16"/>
        <v/>
      </c>
      <c r="K198" s="33" t="str">
        <f t="shared" ca="1" si="17"/>
        <v/>
      </c>
      <c r="L198" s="27"/>
    </row>
    <row r="199" spans="5:12" ht="15.75">
      <c r="E199" s="27"/>
      <c r="F199" s="32" t="str">
        <f t="shared" ca="1" si="18"/>
        <v/>
      </c>
      <c r="G199" s="33">
        <f t="shared" ca="1" si="19"/>
        <v>0</v>
      </c>
      <c r="H199" s="33">
        <f ca="1">IF(F199="",0,IF(K198&lt;EMI,0,IF(F199="",NA(),IF(OR(F199='New EMI Calculator'!$G$10),'New EMI Calculator'!$G$11,0))))</f>
        <v>0</v>
      </c>
      <c r="I199" s="33" t="str">
        <f t="shared" ca="1" si="15"/>
        <v/>
      </c>
      <c r="J199" s="33" t="str">
        <f t="shared" ca="1" si="16"/>
        <v/>
      </c>
      <c r="K199" s="33" t="str">
        <f t="shared" ca="1" si="17"/>
        <v/>
      </c>
      <c r="L199" s="27"/>
    </row>
    <row r="200" spans="5:12" ht="15.75">
      <c r="E200" s="27"/>
      <c r="F200" s="32" t="str">
        <f t="shared" ca="1" si="18"/>
        <v/>
      </c>
      <c r="G200" s="33">
        <f t="shared" ca="1" si="19"/>
        <v>0</v>
      </c>
      <c r="H200" s="33">
        <f ca="1">IF(F200="",0,IF(K199&lt;EMI,0,IF(F200="",NA(),IF(OR(F200='New EMI Calculator'!$G$10),'New EMI Calculator'!$G$11,0))))</f>
        <v>0</v>
      </c>
      <c r="I200" s="33" t="str">
        <f t="shared" ca="1" si="15"/>
        <v/>
      </c>
      <c r="J200" s="33" t="str">
        <f t="shared" ca="1" si="16"/>
        <v/>
      </c>
      <c r="K200" s="33" t="str">
        <f t="shared" ca="1" si="17"/>
        <v/>
      </c>
      <c r="L200" s="27"/>
    </row>
    <row r="201" spans="5:12" ht="15.75">
      <c r="E201" s="27"/>
      <c r="F201" s="32" t="str">
        <f t="shared" ca="1" si="18"/>
        <v/>
      </c>
      <c r="G201" s="33">
        <f t="shared" ca="1" si="19"/>
        <v>0</v>
      </c>
      <c r="H201" s="33">
        <f ca="1">IF(F201="",0,IF(K200&lt;EMI,0,IF(F201="",NA(),IF(OR(F201='New EMI Calculator'!$G$10),'New EMI Calculator'!$G$11,0))))</f>
        <v>0</v>
      </c>
      <c r="I201" s="33" t="str">
        <f t="shared" ca="1" si="15"/>
        <v/>
      </c>
      <c r="J201" s="33" t="str">
        <f t="shared" ca="1" si="16"/>
        <v/>
      </c>
      <c r="K201" s="33" t="str">
        <f t="shared" ca="1" si="17"/>
        <v/>
      </c>
      <c r="L201" s="27"/>
    </row>
    <row r="202" spans="5:12" ht="15.75">
      <c r="E202" s="27"/>
      <c r="F202" s="32" t="str">
        <f t="shared" ca="1" si="18"/>
        <v/>
      </c>
      <c r="G202" s="33">
        <f t="shared" ca="1" si="19"/>
        <v>0</v>
      </c>
      <c r="H202" s="33">
        <f ca="1">IF(F202="",0,IF(K201&lt;EMI,0,IF(F202="",NA(),IF(OR(F202='New EMI Calculator'!$G$10),'New EMI Calculator'!$G$11,0))))</f>
        <v>0</v>
      </c>
      <c r="I202" s="33" t="str">
        <f t="shared" ca="1" si="15"/>
        <v/>
      </c>
      <c r="J202" s="33" t="str">
        <f t="shared" ca="1" si="16"/>
        <v/>
      </c>
      <c r="K202" s="33" t="str">
        <f t="shared" ca="1" si="17"/>
        <v/>
      </c>
      <c r="L202" s="27"/>
    </row>
    <row r="203" spans="5:12" ht="15.75">
      <c r="E203" s="27"/>
      <c r="F203" s="32" t="str">
        <f t="shared" ca="1" si="18"/>
        <v/>
      </c>
      <c r="G203" s="33">
        <f t="shared" ca="1" si="19"/>
        <v>0</v>
      </c>
      <c r="H203" s="33">
        <f ca="1">IF(F203="",0,IF(K202&lt;EMI,0,IF(F203="",NA(),IF(OR(F203='New EMI Calculator'!$G$10),'New EMI Calculator'!$G$11,0))))</f>
        <v>0</v>
      </c>
      <c r="I203" s="33" t="str">
        <f t="shared" ca="1" si="15"/>
        <v/>
      </c>
      <c r="J203" s="33" t="str">
        <f t="shared" ca="1" si="16"/>
        <v/>
      </c>
      <c r="K203" s="33" t="str">
        <f t="shared" ca="1" si="17"/>
        <v/>
      </c>
      <c r="L203" s="27"/>
    </row>
    <row r="204" spans="5:12" ht="15.75">
      <c r="E204" s="27"/>
      <c r="F204" s="32" t="str">
        <f t="shared" ca="1" si="18"/>
        <v/>
      </c>
      <c r="G204" s="33">
        <f t="shared" ca="1" si="19"/>
        <v>0</v>
      </c>
      <c r="H204" s="33">
        <f ca="1">IF(F204="",0,IF(K203&lt;EMI,0,IF(F204="",NA(),IF(OR(F204='New EMI Calculator'!$G$10),'New EMI Calculator'!$G$11,0))))</f>
        <v>0</v>
      </c>
      <c r="I204" s="33" t="str">
        <f t="shared" ca="1" si="15"/>
        <v/>
      </c>
      <c r="J204" s="33" t="str">
        <f t="shared" ca="1" si="16"/>
        <v/>
      </c>
      <c r="K204" s="33" t="str">
        <f t="shared" ca="1" si="17"/>
        <v/>
      </c>
      <c r="L204" s="27"/>
    </row>
    <row r="205" spans="5:12" ht="15.75">
      <c r="E205" s="27"/>
      <c r="F205" s="32" t="str">
        <f t="shared" ca="1" si="18"/>
        <v/>
      </c>
      <c r="G205" s="33">
        <f t="shared" ca="1" si="19"/>
        <v>0</v>
      </c>
      <c r="H205" s="33">
        <f ca="1">IF(F205="",0,IF(K204&lt;EMI,0,IF(F205="",NA(),IF(OR(F205='New EMI Calculator'!$G$10),'New EMI Calculator'!$G$11,0))))</f>
        <v>0</v>
      </c>
      <c r="I205" s="33" t="str">
        <f t="shared" ca="1" si="15"/>
        <v/>
      </c>
      <c r="J205" s="33" t="str">
        <f t="shared" ca="1" si="16"/>
        <v/>
      </c>
      <c r="K205" s="33" t="str">
        <f t="shared" ca="1" si="17"/>
        <v/>
      </c>
      <c r="L205" s="27"/>
    </row>
    <row r="206" spans="5:12" ht="15.75">
      <c r="E206" s="27"/>
      <c r="F206" s="32" t="str">
        <f t="shared" ca="1" si="18"/>
        <v/>
      </c>
      <c r="G206" s="33">
        <f t="shared" ca="1" si="19"/>
        <v>0</v>
      </c>
      <c r="H206" s="33">
        <f ca="1">IF(F206="",0,IF(K205&lt;EMI,0,IF(F206="",NA(),IF(OR(F206='New EMI Calculator'!$G$10),'New EMI Calculator'!$G$11,0))))</f>
        <v>0</v>
      </c>
      <c r="I206" s="33" t="str">
        <f t="shared" ca="1" si="15"/>
        <v/>
      </c>
      <c r="J206" s="33" t="str">
        <f t="shared" ca="1" si="16"/>
        <v/>
      </c>
      <c r="K206" s="33" t="str">
        <f t="shared" ca="1" si="17"/>
        <v/>
      </c>
      <c r="L206" s="27"/>
    </row>
    <row r="207" spans="5:12" ht="15.75">
      <c r="E207" s="27"/>
      <c r="F207" s="32" t="str">
        <f t="shared" ca="1" si="18"/>
        <v/>
      </c>
      <c r="G207" s="33">
        <f t="shared" ca="1" si="19"/>
        <v>0</v>
      </c>
      <c r="H207" s="33">
        <f ca="1">IF(F207="",0,IF(K206&lt;EMI,0,IF(F207="",NA(),IF(OR(F207='New EMI Calculator'!$G$10),'New EMI Calculator'!$G$11,0))))</f>
        <v>0</v>
      </c>
      <c r="I207" s="33" t="str">
        <f t="shared" ca="1" si="15"/>
        <v/>
      </c>
      <c r="J207" s="33" t="str">
        <f t="shared" ca="1" si="16"/>
        <v/>
      </c>
      <c r="K207" s="33" t="str">
        <f t="shared" ca="1" si="17"/>
        <v/>
      </c>
      <c r="L207" s="27"/>
    </row>
    <row r="208" spans="5:12" ht="15.75">
      <c r="E208" s="27"/>
      <c r="F208" s="32" t="str">
        <f t="shared" ca="1" si="18"/>
        <v/>
      </c>
      <c r="G208" s="33">
        <f t="shared" ca="1" si="19"/>
        <v>0</v>
      </c>
      <c r="H208" s="33">
        <f ca="1">IF(F208="",0,IF(K207&lt;EMI,0,IF(F208="",NA(),IF(OR(F208='New EMI Calculator'!$G$10),'New EMI Calculator'!$G$11,0))))</f>
        <v>0</v>
      </c>
      <c r="I208" s="33" t="str">
        <f t="shared" ca="1" si="15"/>
        <v/>
      </c>
      <c r="J208" s="33" t="str">
        <f t="shared" ca="1" si="16"/>
        <v/>
      </c>
      <c r="K208" s="33" t="str">
        <f t="shared" ca="1" si="17"/>
        <v/>
      </c>
      <c r="L208" s="27"/>
    </row>
    <row r="209" spans="5:12" ht="15.75">
      <c r="E209" s="27"/>
      <c r="F209" s="32" t="str">
        <f t="shared" ca="1" si="18"/>
        <v/>
      </c>
      <c r="G209" s="33">
        <f t="shared" ca="1" si="19"/>
        <v>0</v>
      </c>
      <c r="H209" s="33">
        <f ca="1">IF(F209="",0,IF(K208&lt;EMI,0,IF(F209="",NA(),IF(OR(F209='New EMI Calculator'!$G$10),'New EMI Calculator'!$G$11,0))))</f>
        <v>0</v>
      </c>
      <c r="I209" s="33" t="str">
        <f t="shared" ca="1" si="15"/>
        <v/>
      </c>
      <c r="J209" s="33" t="str">
        <f t="shared" ca="1" si="16"/>
        <v/>
      </c>
      <c r="K209" s="33" t="str">
        <f t="shared" ca="1" si="17"/>
        <v/>
      </c>
      <c r="L209" s="27"/>
    </row>
    <row r="210" spans="5:12" ht="15.75">
      <c r="E210" s="27"/>
      <c r="F210" s="32" t="str">
        <f t="shared" ca="1" si="18"/>
        <v/>
      </c>
      <c r="G210" s="33">
        <f t="shared" ca="1" si="19"/>
        <v>0</v>
      </c>
      <c r="H210" s="33">
        <f ca="1">IF(F210="",0,IF(K209&lt;EMI,0,IF(F210="",NA(),IF(OR(F210='New EMI Calculator'!$G$10),'New EMI Calculator'!$G$11,0))))</f>
        <v>0</v>
      </c>
      <c r="I210" s="33" t="str">
        <f t="shared" ca="1" si="15"/>
        <v/>
      </c>
      <c r="J210" s="33" t="str">
        <f t="shared" ca="1" si="16"/>
        <v/>
      </c>
      <c r="K210" s="33" t="str">
        <f t="shared" ca="1" si="17"/>
        <v/>
      </c>
      <c r="L210" s="27"/>
    </row>
    <row r="211" spans="5:12" ht="15.75">
      <c r="E211" s="27"/>
      <c r="F211" s="32" t="str">
        <f t="shared" ca="1" si="18"/>
        <v/>
      </c>
      <c r="G211" s="33">
        <f t="shared" ca="1" si="19"/>
        <v>0</v>
      </c>
      <c r="H211" s="33">
        <f ca="1">IF(F211="",0,IF(K210&lt;EMI,0,IF(F211="",NA(),IF(OR(F211='New EMI Calculator'!$G$10),'New EMI Calculator'!$G$11,0))))</f>
        <v>0</v>
      </c>
      <c r="I211" s="33" t="str">
        <f t="shared" ca="1" si="15"/>
        <v/>
      </c>
      <c r="J211" s="33" t="str">
        <f t="shared" ca="1" si="16"/>
        <v/>
      </c>
      <c r="K211" s="33" t="str">
        <f t="shared" ca="1" si="17"/>
        <v/>
      </c>
      <c r="L211" s="27"/>
    </row>
    <row r="212" spans="5:12" ht="15.75">
      <c r="E212" s="27"/>
      <c r="F212" s="32" t="str">
        <f t="shared" ca="1" si="18"/>
        <v/>
      </c>
      <c r="G212" s="33">
        <f t="shared" ca="1" si="19"/>
        <v>0</v>
      </c>
      <c r="H212" s="33">
        <f ca="1">IF(F212="",0,IF(K211&lt;EMI,0,IF(F212="",NA(),IF(OR(F212='New EMI Calculator'!$G$10),'New EMI Calculator'!$G$11,0))))</f>
        <v>0</v>
      </c>
      <c r="I212" s="33" t="str">
        <f t="shared" ca="1" si="15"/>
        <v/>
      </c>
      <c r="J212" s="33" t="str">
        <f t="shared" ca="1" si="16"/>
        <v/>
      </c>
      <c r="K212" s="33" t="str">
        <f t="shared" ca="1" si="17"/>
        <v/>
      </c>
      <c r="L212" s="27"/>
    </row>
    <row r="213" spans="5:12" ht="15.75">
      <c r="E213" s="27"/>
      <c r="F213" s="32" t="str">
        <f t="shared" ca="1" si="18"/>
        <v/>
      </c>
      <c r="G213" s="33">
        <f t="shared" ca="1" si="19"/>
        <v>0</v>
      </c>
      <c r="H213" s="33">
        <f ca="1">IF(F213="",0,IF(K212&lt;EMI,0,IF(F213="",NA(),IF(OR(F213='New EMI Calculator'!$G$10),'New EMI Calculator'!$G$11,0))))</f>
        <v>0</v>
      </c>
      <c r="I213" s="33" t="str">
        <f t="shared" ca="1" si="15"/>
        <v/>
      </c>
      <c r="J213" s="33" t="str">
        <f t="shared" ca="1" si="16"/>
        <v/>
      </c>
      <c r="K213" s="33" t="str">
        <f t="shared" ca="1" si="17"/>
        <v/>
      </c>
      <c r="L213" s="27"/>
    </row>
    <row r="214" spans="5:12" ht="15.75">
      <c r="E214" s="27"/>
      <c r="F214" s="32" t="str">
        <f t="shared" ca="1" si="18"/>
        <v/>
      </c>
      <c r="G214" s="33">
        <f t="shared" ca="1" si="19"/>
        <v>0</v>
      </c>
      <c r="H214" s="33">
        <f ca="1">IF(F214="",0,IF(K213&lt;EMI,0,IF(F214="",NA(),IF(OR(F214='New EMI Calculator'!$G$10),'New EMI Calculator'!$G$11,0))))</f>
        <v>0</v>
      </c>
      <c r="I214" s="33" t="str">
        <f t="shared" ca="1" si="15"/>
        <v/>
      </c>
      <c r="J214" s="33" t="str">
        <f t="shared" ca="1" si="16"/>
        <v/>
      </c>
      <c r="K214" s="33" t="str">
        <f t="shared" ca="1" si="17"/>
        <v/>
      </c>
      <c r="L214" s="27"/>
    </row>
    <row r="215" spans="5:12" ht="15.75">
      <c r="E215" s="27"/>
      <c r="F215" s="32" t="str">
        <f t="shared" ca="1" si="18"/>
        <v/>
      </c>
      <c r="G215" s="33">
        <f t="shared" ca="1" si="19"/>
        <v>0</v>
      </c>
      <c r="H215" s="33">
        <f ca="1">IF(F215="",0,IF(K214&lt;EMI,0,IF(F215="",NA(),IF(OR(F215='New EMI Calculator'!$G$10),'New EMI Calculator'!$G$11,0))))</f>
        <v>0</v>
      </c>
      <c r="I215" s="33" t="str">
        <f t="shared" ca="1" si="15"/>
        <v/>
      </c>
      <c r="J215" s="33" t="str">
        <f t="shared" ca="1" si="16"/>
        <v/>
      </c>
      <c r="K215" s="33" t="str">
        <f t="shared" ca="1" si="17"/>
        <v/>
      </c>
      <c r="L215" s="27"/>
    </row>
    <row r="216" spans="5:12" ht="15.75">
      <c r="E216" s="27"/>
      <c r="F216" s="32" t="str">
        <f t="shared" ca="1" si="18"/>
        <v/>
      </c>
      <c r="G216" s="33">
        <f t="shared" ca="1" si="19"/>
        <v>0</v>
      </c>
      <c r="H216" s="33">
        <f ca="1">IF(F216="",0,IF(K215&lt;EMI,0,IF(F216="",NA(),IF(OR(F216='New EMI Calculator'!$G$10),'New EMI Calculator'!$G$11,0))))</f>
        <v>0</v>
      </c>
      <c r="I216" s="33" t="str">
        <f t="shared" ca="1" si="15"/>
        <v/>
      </c>
      <c r="J216" s="33" t="str">
        <f t="shared" ca="1" si="16"/>
        <v/>
      </c>
      <c r="K216" s="33" t="str">
        <f t="shared" ca="1" si="17"/>
        <v/>
      </c>
      <c r="L216" s="27"/>
    </row>
    <row r="217" spans="5:12" ht="15.75">
      <c r="E217" s="27"/>
      <c r="F217" s="32" t="str">
        <f t="shared" ca="1" si="18"/>
        <v/>
      </c>
      <c r="G217" s="33">
        <f t="shared" ca="1" si="19"/>
        <v>0</v>
      </c>
      <c r="H217" s="33">
        <f ca="1">IF(F217="",0,IF(K216&lt;EMI,0,IF(F217="",NA(),IF(OR(F217='New EMI Calculator'!$G$10),'New EMI Calculator'!$G$11,0))))</f>
        <v>0</v>
      </c>
      <c r="I217" s="33" t="str">
        <f t="shared" ca="1" si="15"/>
        <v/>
      </c>
      <c r="J217" s="33" t="str">
        <f t="shared" ca="1" si="16"/>
        <v/>
      </c>
      <c r="K217" s="33" t="str">
        <f t="shared" ca="1" si="17"/>
        <v/>
      </c>
      <c r="L217" s="27"/>
    </row>
    <row r="218" spans="5:12" ht="15.75">
      <c r="E218" s="27"/>
      <c r="F218" s="32" t="str">
        <f t="shared" ca="1" si="18"/>
        <v/>
      </c>
      <c r="G218" s="33">
        <f t="shared" ca="1" si="19"/>
        <v>0</v>
      </c>
      <c r="H218" s="33">
        <f ca="1">IF(F218="",0,IF(K217&lt;EMI,0,IF(F218="",NA(),IF(OR(F218='New EMI Calculator'!$G$10),'New EMI Calculator'!$G$11,0))))</f>
        <v>0</v>
      </c>
      <c r="I218" s="33" t="str">
        <f t="shared" ca="1" si="15"/>
        <v/>
      </c>
      <c r="J218" s="33" t="str">
        <f t="shared" ca="1" si="16"/>
        <v/>
      </c>
      <c r="K218" s="33" t="str">
        <f t="shared" ca="1" si="17"/>
        <v/>
      </c>
      <c r="L218" s="27"/>
    </row>
    <row r="219" spans="5:12" ht="15.75">
      <c r="E219" s="27"/>
      <c r="F219" s="32" t="str">
        <f t="shared" ca="1" si="18"/>
        <v/>
      </c>
      <c r="G219" s="33">
        <f t="shared" ca="1" si="19"/>
        <v>0</v>
      </c>
      <c r="H219" s="33">
        <f ca="1">IF(F219="",0,IF(K218&lt;EMI,0,IF(F219="",NA(),IF(OR(F219='New EMI Calculator'!$G$10),'New EMI Calculator'!$G$11,0))))</f>
        <v>0</v>
      </c>
      <c r="I219" s="33" t="str">
        <f t="shared" ca="1" si="15"/>
        <v/>
      </c>
      <c r="J219" s="33" t="str">
        <f t="shared" ca="1" si="16"/>
        <v/>
      </c>
      <c r="K219" s="33" t="str">
        <f t="shared" ca="1" si="17"/>
        <v/>
      </c>
      <c r="L219" s="27"/>
    </row>
    <row r="220" spans="5:12" ht="15.75">
      <c r="E220" s="27"/>
      <c r="F220" s="32" t="str">
        <f t="shared" ca="1" si="18"/>
        <v/>
      </c>
      <c r="G220" s="33">
        <f t="shared" ca="1" si="19"/>
        <v>0</v>
      </c>
      <c r="H220" s="33">
        <f ca="1">IF(F220="",0,IF(K219&lt;EMI,0,IF(F220="",NA(),IF(OR(F220='New EMI Calculator'!$G$10),'New EMI Calculator'!$G$11,0))))</f>
        <v>0</v>
      </c>
      <c r="I220" s="33" t="str">
        <f t="shared" ca="1" si="15"/>
        <v/>
      </c>
      <c r="J220" s="33" t="str">
        <f t="shared" ca="1" si="16"/>
        <v/>
      </c>
      <c r="K220" s="33" t="str">
        <f t="shared" ca="1" si="17"/>
        <v/>
      </c>
      <c r="L220" s="27"/>
    </row>
    <row r="221" spans="5:12" ht="15.75">
      <c r="E221" s="27"/>
      <c r="F221" s="32" t="str">
        <f t="shared" ca="1" si="18"/>
        <v/>
      </c>
      <c r="G221" s="33">
        <f t="shared" ca="1" si="19"/>
        <v>0</v>
      </c>
      <c r="H221" s="33">
        <f ca="1">IF(F221="",0,IF(K220&lt;EMI,0,IF(F221="",NA(),IF(OR(F221='New EMI Calculator'!$G$10),'New EMI Calculator'!$G$11,0))))</f>
        <v>0</v>
      </c>
      <c r="I221" s="33" t="str">
        <f t="shared" ca="1" si="15"/>
        <v/>
      </c>
      <c r="J221" s="33" t="str">
        <f t="shared" ca="1" si="16"/>
        <v/>
      </c>
      <c r="K221" s="33" t="str">
        <f t="shared" ca="1" si="17"/>
        <v/>
      </c>
      <c r="L221" s="27"/>
    </row>
    <row r="222" spans="5:12" ht="15.75">
      <c r="E222" s="27"/>
      <c r="F222" s="32" t="str">
        <f t="shared" ca="1" si="18"/>
        <v/>
      </c>
      <c r="G222" s="33">
        <f t="shared" ca="1" si="19"/>
        <v>0</v>
      </c>
      <c r="H222" s="33">
        <f ca="1">IF(F222="",0,IF(K221&lt;EMI,0,IF(F222="",NA(),IF(OR(F222='New EMI Calculator'!$G$10),'New EMI Calculator'!$G$11,0))))</f>
        <v>0</v>
      </c>
      <c r="I222" s="33" t="str">
        <f t="shared" ca="1" si="15"/>
        <v/>
      </c>
      <c r="J222" s="33" t="str">
        <f t="shared" ca="1" si="16"/>
        <v/>
      </c>
      <c r="K222" s="33" t="str">
        <f t="shared" ca="1" si="17"/>
        <v/>
      </c>
      <c r="L222" s="27"/>
    </row>
    <row r="223" spans="5:12" ht="15.75">
      <c r="E223" s="27"/>
      <c r="F223" s="32" t="str">
        <f t="shared" ca="1" si="18"/>
        <v/>
      </c>
      <c r="G223" s="33">
        <f t="shared" ca="1" si="19"/>
        <v>0</v>
      </c>
      <c r="H223" s="33">
        <f ca="1">IF(F223="",0,IF(K222&lt;EMI,0,IF(F223="",NA(),IF(OR(F223='New EMI Calculator'!$G$10),'New EMI Calculator'!$G$11,0))))</f>
        <v>0</v>
      </c>
      <c r="I223" s="33" t="str">
        <f t="shared" ca="1" si="15"/>
        <v/>
      </c>
      <c r="J223" s="33" t="str">
        <f t="shared" ca="1" si="16"/>
        <v/>
      </c>
      <c r="K223" s="33" t="str">
        <f t="shared" ca="1" si="17"/>
        <v/>
      </c>
      <c r="L223" s="27"/>
    </row>
    <row r="224" spans="5:12" ht="15.75">
      <c r="E224" s="27"/>
      <c r="F224" s="32" t="str">
        <f t="shared" ca="1" si="18"/>
        <v/>
      </c>
      <c r="G224" s="33">
        <f t="shared" ca="1" si="19"/>
        <v>0</v>
      </c>
      <c r="H224" s="33">
        <f ca="1">IF(F224="",0,IF(K223&lt;EMI,0,IF(F224="",NA(),IF(OR(F224='New EMI Calculator'!$G$10),'New EMI Calculator'!$G$11,0))))</f>
        <v>0</v>
      </c>
      <c r="I224" s="33" t="str">
        <f t="shared" ca="1" si="15"/>
        <v/>
      </c>
      <c r="J224" s="33" t="str">
        <f t="shared" ca="1" si="16"/>
        <v/>
      </c>
      <c r="K224" s="33" t="str">
        <f t="shared" ca="1" si="17"/>
        <v/>
      </c>
      <c r="L224" s="27"/>
    </row>
    <row r="225" spans="5:12" ht="15.75">
      <c r="E225" s="27"/>
      <c r="F225" s="32" t="str">
        <f t="shared" ca="1" si="18"/>
        <v/>
      </c>
      <c r="G225" s="33">
        <f t="shared" ca="1" si="19"/>
        <v>0</v>
      </c>
      <c r="H225" s="33">
        <f ca="1">IF(F225="",0,IF(K224&lt;EMI,0,IF(F225="",NA(),IF(OR(F225='New EMI Calculator'!$G$10),'New EMI Calculator'!$G$11,0))))</f>
        <v>0</v>
      </c>
      <c r="I225" s="33" t="str">
        <f t="shared" ca="1" si="15"/>
        <v/>
      </c>
      <c r="J225" s="33" t="str">
        <f t="shared" ca="1" si="16"/>
        <v/>
      </c>
      <c r="K225" s="33" t="str">
        <f t="shared" ca="1" si="17"/>
        <v/>
      </c>
      <c r="L225" s="27"/>
    </row>
    <row r="226" spans="5:12" ht="15.75">
      <c r="E226" s="27"/>
      <c r="F226" s="32" t="str">
        <f t="shared" ca="1" si="18"/>
        <v/>
      </c>
      <c r="G226" s="33">
        <f t="shared" ca="1" si="19"/>
        <v>0</v>
      </c>
      <c r="H226" s="33">
        <f ca="1">IF(F226="",0,IF(K225&lt;EMI,0,IF(F226="",NA(),IF(OR(F226='New EMI Calculator'!$G$10),'New EMI Calculator'!$G$11,0))))</f>
        <v>0</v>
      </c>
      <c r="I226" s="33" t="str">
        <f t="shared" ca="1" si="15"/>
        <v/>
      </c>
      <c r="J226" s="33" t="str">
        <f t="shared" ca="1" si="16"/>
        <v/>
      </c>
      <c r="K226" s="33" t="str">
        <f t="shared" ca="1" si="17"/>
        <v/>
      </c>
      <c r="L226" s="27"/>
    </row>
    <row r="227" spans="5:12" ht="15.75">
      <c r="E227" s="27"/>
      <c r="F227" s="32" t="str">
        <f t="shared" ca="1" si="18"/>
        <v/>
      </c>
      <c r="G227" s="33">
        <f t="shared" ca="1" si="19"/>
        <v>0</v>
      </c>
      <c r="H227" s="33">
        <f ca="1">IF(F227="",0,IF(K226&lt;EMI,0,IF(F227="",NA(),IF(OR(F227='New EMI Calculator'!$G$10),'New EMI Calculator'!$G$11,0))))</f>
        <v>0</v>
      </c>
      <c r="I227" s="33" t="str">
        <f t="shared" ca="1" si="15"/>
        <v/>
      </c>
      <c r="J227" s="33" t="str">
        <f t="shared" ca="1" si="16"/>
        <v/>
      </c>
      <c r="K227" s="33" t="str">
        <f t="shared" ca="1" si="17"/>
        <v/>
      </c>
      <c r="L227" s="27"/>
    </row>
    <row r="228" spans="5:12" ht="15.75">
      <c r="E228" s="27"/>
      <c r="F228" s="32" t="str">
        <f t="shared" ca="1" si="18"/>
        <v/>
      </c>
      <c r="G228" s="33">
        <f t="shared" ca="1" si="19"/>
        <v>0</v>
      </c>
      <c r="H228" s="33">
        <f ca="1">IF(F228="",0,IF(K227&lt;EMI,0,IF(F228="",NA(),IF(OR(F228='New EMI Calculator'!$G$10),'New EMI Calculator'!$G$11,0))))</f>
        <v>0</v>
      </c>
      <c r="I228" s="33" t="str">
        <f t="shared" ca="1" si="15"/>
        <v/>
      </c>
      <c r="J228" s="33" t="str">
        <f t="shared" ca="1" si="16"/>
        <v/>
      </c>
      <c r="K228" s="33" t="str">
        <f t="shared" ca="1" si="17"/>
        <v/>
      </c>
      <c r="L228" s="27"/>
    </row>
    <row r="229" spans="5:12" ht="15.75">
      <c r="E229" s="27"/>
      <c r="F229" s="32" t="str">
        <f t="shared" ca="1" si="18"/>
        <v/>
      </c>
      <c r="G229" s="33">
        <f t="shared" ca="1" si="19"/>
        <v>0</v>
      </c>
      <c r="H229" s="33">
        <f ca="1">IF(F229="",0,IF(K228&lt;EMI,0,IF(F229="",NA(),IF(OR(F229='New EMI Calculator'!$G$10),'New EMI Calculator'!$G$11,0))))</f>
        <v>0</v>
      </c>
      <c r="I229" s="33" t="str">
        <f t="shared" ca="1" si="15"/>
        <v/>
      </c>
      <c r="J229" s="33" t="str">
        <f t="shared" ca="1" si="16"/>
        <v/>
      </c>
      <c r="K229" s="33" t="str">
        <f t="shared" ca="1" si="17"/>
        <v/>
      </c>
      <c r="L229" s="27"/>
    </row>
    <row r="230" spans="5:12" ht="15.75">
      <c r="E230" s="27"/>
      <c r="F230" s="32" t="str">
        <f t="shared" ca="1" si="18"/>
        <v/>
      </c>
      <c r="G230" s="33">
        <f t="shared" ca="1" si="19"/>
        <v>0</v>
      </c>
      <c r="H230" s="33">
        <f ca="1">IF(F230="",0,IF(K229&lt;EMI,0,IF(F230="",NA(),IF(OR(F230='New EMI Calculator'!$G$10),'New EMI Calculator'!$G$11,0))))</f>
        <v>0</v>
      </c>
      <c r="I230" s="33" t="str">
        <f t="shared" ca="1" si="15"/>
        <v/>
      </c>
      <c r="J230" s="33" t="str">
        <f t="shared" ca="1" si="16"/>
        <v/>
      </c>
      <c r="K230" s="33" t="str">
        <f t="shared" ca="1" si="17"/>
        <v/>
      </c>
      <c r="L230" s="27"/>
    </row>
    <row r="231" spans="5:12" ht="15.75">
      <c r="E231" s="27"/>
      <c r="F231" s="32" t="str">
        <f t="shared" ca="1" si="18"/>
        <v/>
      </c>
      <c r="G231" s="33">
        <f t="shared" ca="1" si="19"/>
        <v>0</v>
      </c>
      <c r="H231" s="33">
        <f ca="1">IF(F231="",0,IF(K230&lt;EMI,0,IF(F231="",NA(),IF(OR(F231='New EMI Calculator'!$G$10),'New EMI Calculator'!$G$11,0))))</f>
        <v>0</v>
      </c>
      <c r="I231" s="33" t="str">
        <f t="shared" ca="1" si="15"/>
        <v/>
      </c>
      <c r="J231" s="33" t="str">
        <f t="shared" ca="1" si="16"/>
        <v/>
      </c>
      <c r="K231" s="33" t="str">
        <f t="shared" ca="1" si="17"/>
        <v/>
      </c>
      <c r="L231" s="27"/>
    </row>
    <row r="232" spans="5:12" ht="15.75">
      <c r="E232" s="27"/>
      <c r="F232" s="32" t="str">
        <f t="shared" ca="1" si="18"/>
        <v/>
      </c>
      <c r="G232" s="33">
        <f t="shared" ca="1" si="19"/>
        <v>0</v>
      </c>
      <c r="H232" s="33">
        <f ca="1">IF(F232="",0,IF(K231&lt;EMI,0,IF(F232="",NA(),IF(OR(F232='New EMI Calculator'!$G$10),'New EMI Calculator'!$G$11,0))))</f>
        <v>0</v>
      </c>
      <c r="I232" s="33" t="str">
        <f t="shared" ca="1" si="15"/>
        <v/>
      </c>
      <c r="J232" s="33" t="str">
        <f t="shared" ca="1" si="16"/>
        <v/>
      </c>
      <c r="K232" s="33" t="str">
        <f t="shared" ca="1" si="17"/>
        <v/>
      </c>
      <c r="L232" s="27"/>
    </row>
    <row r="233" spans="5:12" ht="15.75">
      <c r="E233" s="27"/>
      <c r="F233" s="32" t="str">
        <f t="shared" ca="1" si="18"/>
        <v/>
      </c>
      <c r="G233" s="33">
        <f t="shared" ca="1" si="19"/>
        <v>0</v>
      </c>
      <c r="H233" s="33">
        <f ca="1">IF(F233="",0,IF(K232&lt;EMI,0,IF(F233="",NA(),IF(OR(F233='New EMI Calculator'!$G$10),'New EMI Calculator'!$G$11,0))))</f>
        <v>0</v>
      </c>
      <c r="I233" s="33" t="str">
        <f t="shared" ca="1" si="15"/>
        <v/>
      </c>
      <c r="J233" s="33" t="str">
        <f t="shared" ca="1" si="16"/>
        <v/>
      </c>
      <c r="K233" s="33" t="str">
        <f t="shared" ca="1" si="17"/>
        <v/>
      </c>
      <c r="L233" s="27"/>
    </row>
    <row r="234" spans="5:12" ht="15.75">
      <c r="E234" s="27"/>
      <c r="F234" s="32" t="str">
        <f t="shared" ca="1" si="18"/>
        <v/>
      </c>
      <c r="G234" s="33">
        <f t="shared" ca="1" si="19"/>
        <v>0</v>
      </c>
      <c r="H234" s="33">
        <f ca="1">IF(F234="",0,IF(K233&lt;EMI,0,IF(F234="",NA(),IF(OR(F234='New EMI Calculator'!$G$10),'New EMI Calculator'!$G$11,0))))</f>
        <v>0</v>
      </c>
      <c r="I234" s="33" t="str">
        <f t="shared" ca="1" si="15"/>
        <v/>
      </c>
      <c r="J234" s="33" t="str">
        <f t="shared" ca="1" si="16"/>
        <v/>
      </c>
      <c r="K234" s="33" t="str">
        <f t="shared" ca="1" si="17"/>
        <v/>
      </c>
      <c r="L234" s="27"/>
    </row>
    <row r="235" spans="5:12" ht="15.75">
      <c r="E235" s="27"/>
      <c r="F235" s="32" t="str">
        <f t="shared" ca="1" si="18"/>
        <v/>
      </c>
      <c r="G235" s="33">
        <f t="shared" ca="1" si="19"/>
        <v>0</v>
      </c>
      <c r="H235" s="33">
        <f ca="1">IF(F235="",0,IF(K234&lt;EMI,0,IF(F235="",NA(),IF(OR(F235='New EMI Calculator'!$G$10),'New EMI Calculator'!$G$11,0))))</f>
        <v>0</v>
      </c>
      <c r="I235" s="33" t="str">
        <f t="shared" ca="1" si="15"/>
        <v/>
      </c>
      <c r="J235" s="33" t="str">
        <f t="shared" ca="1" si="16"/>
        <v/>
      </c>
      <c r="K235" s="33" t="str">
        <f t="shared" ca="1" si="17"/>
        <v/>
      </c>
      <c r="L235" s="27"/>
    </row>
    <row r="236" spans="5:12" ht="15.75">
      <c r="E236" s="27"/>
      <c r="F236" s="32" t="str">
        <f t="shared" ca="1" si="18"/>
        <v/>
      </c>
      <c r="G236" s="33">
        <f t="shared" ca="1" si="19"/>
        <v>0</v>
      </c>
      <c r="H236" s="33">
        <f ca="1">IF(F236="",0,IF(K235&lt;EMI,0,IF(F236="",NA(),IF(OR(F236='New EMI Calculator'!$G$10),'New EMI Calculator'!$G$11,0))))</f>
        <v>0</v>
      </c>
      <c r="I236" s="33" t="str">
        <f t="shared" ca="1" si="15"/>
        <v/>
      </c>
      <c r="J236" s="33" t="str">
        <f t="shared" ca="1" si="16"/>
        <v/>
      </c>
      <c r="K236" s="33" t="str">
        <f t="shared" ca="1" si="17"/>
        <v/>
      </c>
      <c r="L236" s="27"/>
    </row>
    <row r="237" spans="5:12" ht="15.75">
      <c r="E237" s="27"/>
      <c r="F237" s="32" t="str">
        <f t="shared" ca="1" si="18"/>
        <v/>
      </c>
      <c r="G237" s="33">
        <f t="shared" ca="1" si="19"/>
        <v>0</v>
      </c>
      <c r="H237" s="33">
        <f ca="1">IF(F237="",0,IF(K236&lt;EMI,0,IF(F237="",NA(),IF(OR(F237='New EMI Calculator'!$G$10),'New EMI Calculator'!$G$11,0))))</f>
        <v>0</v>
      </c>
      <c r="I237" s="33" t="str">
        <f t="shared" ca="1" si="15"/>
        <v/>
      </c>
      <c r="J237" s="33" t="str">
        <f t="shared" ca="1" si="16"/>
        <v/>
      </c>
      <c r="K237" s="33" t="str">
        <f t="shared" ca="1" si="17"/>
        <v/>
      </c>
      <c r="L237" s="27"/>
    </row>
    <row r="238" spans="5:12" ht="15.75">
      <c r="E238" s="27"/>
      <c r="F238" s="32" t="str">
        <f t="shared" ca="1" si="18"/>
        <v/>
      </c>
      <c r="G238" s="33">
        <f t="shared" ca="1" si="19"/>
        <v>0</v>
      </c>
      <c r="H238" s="33">
        <f ca="1">IF(F238="",0,IF(K237&lt;EMI,0,IF(F238="",NA(),IF(OR(F238='New EMI Calculator'!$G$10),'New EMI Calculator'!$G$11,0))))</f>
        <v>0</v>
      </c>
      <c r="I238" s="33" t="str">
        <f t="shared" ca="1" si="15"/>
        <v/>
      </c>
      <c r="J238" s="33" t="str">
        <f t="shared" ca="1" si="16"/>
        <v/>
      </c>
      <c r="K238" s="33" t="str">
        <f t="shared" ca="1" si="17"/>
        <v/>
      </c>
      <c r="L238" s="27"/>
    </row>
    <row r="239" spans="5:12" ht="15.75">
      <c r="E239" s="27"/>
      <c r="F239" s="32" t="str">
        <f t="shared" ca="1" si="18"/>
        <v/>
      </c>
      <c r="G239" s="33">
        <f t="shared" ca="1" si="19"/>
        <v>0</v>
      </c>
      <c r="H239" s="33">
        <f ca="1">IF(F239="",0,IF(K238&lt;EMI,0,IF(F239="",NA(),IF(OR(F239='New EMI Calculator'!$G$10),'New EMI Calculator'!$G$11,0))))</f>
        <v>0</v>
      </c>
      <c r="I239" s="33" t="str">
        <f t="shared" ca="1" si="15"/>
        <v/>
      </c>
      <c r="J239" s="33" t="str">
        <f t="shared" ca="1" si="16"/>
        <v/>
      </c>
      <c r="K239" s="33" t="str">
        <f t="shared" ca="1" si="17"/>
        <v/>
      </c>
      <c r="L239" s="27"/>
    </row>
    <row r="240" spans="5:12" ht="15.75">
      <c r="E240" s="27"/>
      <c r="F240" s="32" t="str">
        <f t="shared" ca="1" si="18"/>
        <v/>
      </c>
      <c r="G240" s="33">
        <f t="shared" ca="1" si="19"/>
        <v>0</v>
      </c>
      <c r="H240" s="33">
        <f ca="1">IF(F240="",0,IF(K239&lt;EMI,0,IF(F240="",NA(),IF(OR(F240='New EMI Calculator'!$G$10),'New EMI Calculator'!$G$11,0))))</f>
        <v>0</v>
      </c>
      <c r="I240" s="33" t="str">
        <f t="shared" ca="1" si="15"/>
        <v/>
      </c>
      <c r="J240" s="33" t="str">
        <f t="shared" ca="1" si="16"/>
        <v/>
      </c>
      <c r="K240" s="33" t="str">
        <f t="shared" ca="1" si="17"/>
        <v/>
      </c>
      <c r="L240" s="27"/>
    </row>
    <row r="241" spans="5:12" ht="15.75">
      <c r="E241" s="27"/>
      <c r="F241" s="32" t="str">
        <f t="shared" ca="1" si="18"/>
        <v/>
      </c>
      <c r="G241" s="33">
        <f t="shared" ca="1" si="19"/>
        <v>0</v>
      </c>
      <c r="H241" s="33">
        <f ca="1">IF(F241="",0,IF(K240&lt;EMI,0,IF(F241="",NA(),IF(OR(F241='New EMI Calculator'!$G$10),'New EMI Calculator'!$G$11,0))))</f>
        <v>0</v>
      </c>
      <c r="I241" s="33" t="str">
        <f t="shared" ca="1" si="15"/>
        <v/>
      </c>
      <c r="J241" s="33" t="str">
        <f t="shared" ca="1" si="16"/>
        <v/>
      </c>
      <c r="K241" s="33" t="str">
        <f t="shared" ca="1" si="17"/>
        <v/>
      </c>
      <c r="L241" s="27"/>
    </row>
    <row r="242" spans="5:12" ht="15.75">
      <c r="E242" s="27"/>
      <c r="F242" s="32" t="str">
        <f t="shared" ca="1" si="18"/>
        <v/>
      </c>
      <c r="G242" s="33">
        <f t="shared" ca="1" si="19"/>
        <v>0</v>
      </c>
      <c r="H242" s="33">
        <f ca="1">IF(F242="",0,IF(K241&lt;EMI,0,IF(F242="",NA(),IF(OR(F242='New EMI Calculator'!$G$10),'New EMI Calculator'!$G$11,0))))</f>
        <v>0</v>
      </c>
      <c r="I242" s="33" t="str">
        <f t="shared" ca="1" si="15"/>
        <v/>
      </c>
      <c r="J242" s="33" t="str">
        <f t="shared" ca="1" si="16"/>
        <v/>
      </c>
      <c r="K242" s="33" t="str">
        <f t="shared" ca="1" si="17"/>
        <v/>
      </c>
      <c r="L242" s="27"/>
    </row>
    <row r="243" spans="5:12" ht="15.75">
      <c r="E243" s="27"/>
      <c r="F243" s="32" t="str">
        <f t="shared" ca="1" si="18"/>
        <v/>
      </c>
      <c r="G243" s="33">
        <f t="shared" ca="1" si="19"/>
        <v>0</v>
      </c>
      <c r="H243" s="33">
        <f ca="1">IF(F243="",0,IF(K242&lt;EMI,0,IF(F243="",NA(),IF(OR(F243='New EMI Calculator'!$G$10),'New EMI Calculator'!$G$11,0))))</f>
        <v>0</v>
      </c>
      <c r="I243" s="33" t="str">
        <f t="shared" ca="1" si="15"/>
        <v/>
      </c>
      <c r="J243" s="33" t="str">
        <f t="shared" ca="1" si="16"/>
        <v/>
      </c>
      <c r="K243" s="33" t="str">
        <f t="shared" ca="1" si="17"/>
        <v/>
      </c>
      <c r="L243" s="27"/>
    </row>
    <row r="244" spans="5:12" ht="15.75">
      <c r="E244" s="27"/>
      <c r="F244" s="32" t="str">
        <f t="shared" ca="1" si="18"/>
        <v/>
      </c>
      <c r="G244" s="33">
        <f t="shared" ca="1" si="19"/>
        <v>0</v>
      </c>
      <c r="H244" s="33">
        <f ca="1">IF(F244="",0,IF(K243&lt;EMI,0,IF(F244="",NA(),IF(OR(F244='New EMI Calculator'!$G$10),'New EMI Calculator'!$G$11,0))))</f>
        <v>0</v>
      </c>
      <c r="I244" s="33" t="str">
        <f t="shared" ca="1" si="15"/>
        <v/>
      </c>
      <c r="J244" s="33" t="str">
        <f t="shared" ca="1" si="16"/>
        <v/>
      </c>
      <c r="K244" s="33" t="str">
        <f t="shared" ca="1" si="17"/>
        <v/>
      </c>
      <c r="L244" s="27"/>
    </row>
    <row r="245" spans="5:12" ht="15.75">
      <c r="E245" s="27"/>
      <c r="F245" s="32" t="str">
        <f t="shared" ca="1" si="18"/>
        <v/>
      </c>
      <c r="G245" s="33">
        <f t="shared" ca="1" si="19"/>
        <v>0</v>
      </c>
      <c r="H245" s="33">
        <f ca="1">IF(F245="",0,IF(K244&lt;EMI,0,IF(F245="",NA(),IF(OR(F245='New EMI Calculator'!$G$10),'New EMI Calculator'!$G$11,0))))</f>
        <v>0</v>
      </c>
      <c r="I245" s="33" t="str">
        <f t="shared" ca="1" si="15"/>
        <v/>
      </c>
      <c r="J245" s="33" t="str">
        <f t="shared" ca="1" si="16"/>
        <v/>
      </c>
      <c r="K245" s="33" t="str">
        <f t="shared" ca="1" si="17"/>
        <v/>
      </c>
      <c r="L245" s="27"/>
    </row>
    <row r="246" spans="5:12" ht="15.75">
      <c r="E246" s="27"/>
      <c r="F246" s="32" t="str">
        <f t="shared" ca="1" si="18"/>
        <v/>
      </c>
      <c r="G246" s="33">
        <f t="shared" ca="1" si="19"/>
        <v>0</v>
      </c>
      <c r="H246" s="33">
        <f ca="1">IF(F246="",0,IF(K245&lt;EMI,0,IF(F246="",NA(),IF(OR(F246='New EMI Calculator'!$G$10),'New EMI Calculator'!$G$11,0))))</f>
        <v>0</v>
      </c>
      <c r="I246" s="33" t="str">
        <f t="shared" ca="1" si="15"/>
        <v/>
      </c>
      <c r="J246" s="33" t="str">
        <f t="shared" ca="1" si="16"/>
        <v/>
      </c>
      <c r="K246" s="33" t="str">
        <f t="shared" ca="1" si="17"/>
        <v/>
      </c>
      <c r="L246" s="27"/>
    </row>
    <row r="247" spans="5:12" ht="15.75">
      <c r="E247" s="27"/>
      <c r="F247" s="32" t="str">
        <f t="shared" ca="1" si="18"/>
        <v/>
      </c>
      <c r="G247" s="33">
        <f t="shared" ca="1" si="19"/>
        <v>0</v>
      </c>
      <c r="H247" s="33">
        <f ca="1">IF(F247="",0,IF(K246&lt;EMI,0,IF(F247="",NA(),IF(OR(F247='New EMI Calculator'!$G$10),'New EMI Calculator'!$G$11,0))))</f>
        <v>0</v>
      </c>
      <c r="I247" s="33" t="str">
        <f t="shared" ca="1" si="15"/>
        <v/>
      </c>
      <c r="J247" s="33" t="str">
        <f t="shared" ca="1" si="16"/>
        <v/>
      </c>
      <c r="K247" s="33" t="str">
        <f t="shared" ca="1" si="17"/>
        <v/>
      </c>
      <c r="L247" s="27"/>
    </row>
    <row r="248" spans="5:12" ht="15.75">
      <c r="E248" s="27"/>
      <c r="F248" s="32" t="str">
        <f t="shared" ca="1" si="18"/>
        <v/>
      </c>
      <c r="G248" s="33">
        <f t="shared" ca="1" si="19"/>
        <v>0</v>
      </c>
      <c r="H248" s="33">
        <f ca="1">IF(F248="",0,IF(K247&lt;EMI,0,IF(F248="",NA(),IF(OR(F248='New EMI Calculator'!$G$10),'New EMI Calculator'!$G$11,0))))</f>
        <v>0</v>
      </c>
      <c r="I248" s="33" t="str">
        <f t="shared" ca="1" si="15"/>
        <v/>
      </c>
      <c r="J248" s="33" t="str">
        <f t="shared" ca="1" si="16"/>
        <v/>
      </c>
      <c r="K248" s="33" t="str">
        <f t="shared" ca="1" si="17"/>
        <v/>
      </c>
      <c r="L248" s="27"/>
    </row>
    <row r="249" spans="5:12" ht="15.75">
      <c r="E249" s="27"/>
      <c r="F249" s="32" t="str">
        <f t="shared" ca="1" si="18"/>
        <v/>
      </c>
      <c r="G249" s="33">
        <f t="shared" ca="1" si="19"/>
        <v>0</v>
      </c>
      <c r="H249" s="33">
        <f ca="1">IF(F249="",0,IF(K248&lt;EMI,0,IF(F249="",NA(),IF(OR(F249='New EMI Calculator'!$G$10),'New EMI Calculator'!$G$11,0))))</f>
        <v>0</v>
      </c>
      <c r="I249" s="33" t="str">
        <f t="shared" ca="1" si="15"/>
        <v/>
      </c>
      <c r="J249" s="33" t="str">
        <f t="shared" ca="1" si="16"/>
        <v/>
      </c>
      <c r="K249" s="33" t="str">
        <f t="shared" ca="1" si="17"/>
        <v/>
      </c>
      <c r="L249" s="27"/>
    </row>
    <row r="250" spans="5:12" ht="15.75">
      <c r="E250" s="27"/>
      <c r="F250" s="32" t="str">
        <f t="shared" ca="1" si="18"/>
        <v/>
      </c>
      <c r="G250" s="33">
        <f t="shared" ca="1" si="19"/>
        <v>0</v>
      </c>
      <c r="H250" s="33">
        <f ca="1">IF(F250="",0,IF(K249&lt;EMI,0,IF(F250="",NA(),IF(OR(F250='New EMI Calculator'!$G$10),'New EMI Calculator'!$G$11,0))))</f>
        <v>0</v>
      </c>
      <c r="I250" s="33" t="str">
        <f t="shared" ca="1" si="15"/>
        <v/>
      </c>
      <c r="J250" s="33" t="str">
        <f t="shared" ca="1" si="16"/>
        <v/>
      </c>
      <c r="K250" s="33" t="str">
        <f t="shared" ca="1" si="17"/>
        <v/>
      </c>
      <c r="L250" s="27"/>
    </row>
    <row r="251" spans="5:12" ht="15.75">
      <c r="E251" s="27"/>
      <c r="F251" s="32" t="str">
        <f t="shared" ca="1" si="18"/>
        <v/>
      </c>
      <c r="G251" s="33">
        <f t="shared" ca="1" si="19"/>
        <v>0</v>
      </c>
      <c r="H251" s="33">
        <f ca="1">IF(F251="",0,IF(K250&lt;EMI,0,IF(F251="",NA(),IF(OR(F251='New EMI Calculator'!$G$10),'New EMI Calculator'!$G$11,0))))</f>
        <v>0</v>
      </c>
      <c r="I251" s="33" t="str">
        <f t="shared" ca="1" si="15"/>
        <v/>
      </c>
      <c r="J251" s="33" t="str">
        <f t="shared" ca="1" si="16"/>
        <v/>
      </c>
      <c r="K251" s="33" t="str">
        <f t="shared" ca="1" si="17"/>
        <v/>
      </c>
      <c r="L251" s="27"/>
    </row>
    <row r="252" spans="5:12" ht="15.75">
      <c r="E252" s="27"/>
      <c r="F252" s="32" t="str">
        <f t="shared" ca="1" si="18"/>
        <v/>
      </c>
      <c r="G252" s="33">
        <f t="shared" ca="1" si="19"/>
        <v>0</v>
      </c>
      <c r="H252" s="33">
        <f ca="1">IF(F252="",0,IF(K251&lt;EMI,0,IF(F252="",NA(),IF(OR(F252='New EMI Calculator'!$G$10),'New EMI Calculator'!$G$11,0))))</f>
        <v>0</v>
      </c>
      <c r="I252" s="33" t="str">
        <f t="shared" ca="1" si="15"/>
        <v/>
      </c>
      <c r="J252" s="33" t="str">
        <f t="shared" ca="1" si="16"/>
        <v/>
      </c>
      <c r="K252" s="33" t="str">
        <f t="shared" ca="1" si="17"/>
        <v/>
      </c>
      <c r="L252" s="27"/>
    </row>
    <row r="253" spans="5:12" ht="15.75">
      <c r="E253" s="27"/>
      <c r="F253" s="32" t="str">
        <f t="shared" ca="1" si="18"/>
        <v/>
      </c>
      <c r="G253" s="33">
        <f t="shared" ca="1" si="19"/>
        <v>0</v>
      </c>
      <c r="H253" s="33">
        <f ca="1">IF(F253="",0,IF(K252&lt;EMI,0,IF(F253="",NA(),IF(OR(F253='New EMI Calculator'!$G$10),'New EMI Calculator'!$G$11,0))))</f>
        <v>0</v>
      </c>
      <c r="I253" s="33" t="str">
        <f t="shared" ca="1" si="15"/>
        <v/>
      </c>
      <c r="J253" s="33" t="str">
        <f t="shared" ca="1" si="16"/>
        <v/>
      </c>
      <c r="K253" s="33" t="str">
        <f t="shared" ca="1" si="17"/>
        <v/>
      </c>
      <c r="L253" s="27"/>
    </row>
    <row r="254" spans="5:12" ht="15.75">
      <c r="E254" s="27"/>
      <c r="F254" s="32" t="str">
        <f t="shared" ca="1" si="18"/>
        <v/>
      </c>
      <c r="G254" s="33">
        <f t="shared" ca="1" si="19"/>
        <v>0</v>
      </c>
      <c r="H254" s="33">
        <f ca="1">IF(F254="",0,IF(K253&lt;EMI,0,IF(F254="",NA(),IF(OR(F254='New EMI Calculator'!$G$10),'New EMI Calculator'!$G$11,0))))</f>
        <v>0</v>
      </c>
      <c r="I254" s="33" t="str">
        <f t="shared" ca="1" si="15"/>
        <v/>
      </c>
      <c r="J254" s="33" t="str">
        <f t="shared" ca="1" si="16"/>
        <v/>
      </c>
      <c r="K254" s="33" t="str">
        <f t="shared" ca="1" si="17"/>
        <v/>
      </c>
      <c r="L254" s="27"/>
    </row>
    <row r="255" spans="5:12" ht="15.75">
      <c r="E255" s="27"/>
      <c r="F255" s="32" t="str">
        <f t="shared" ca="1" si="18"/>
        <v/>
      </c>
      <c r="G255" s="33">
        <f t="shared" ca="1" si="19"/>
        <v>0</v>
      </c>
      <c r="H255" s="33">
        <f ca="1">IF(F255="",0,IF(K254&lt;EMI,0,IF(F255="",NA(),IF(OR(F255='New EMI Calculator'!$G$10),'New EMI Calculator'!$G$11,0))))</f>
        <v>0</v>
      </c>
      <c r="I255" s="33" t="str">
        <f t="shared" ca="1" si="15"/>
        <v/>
      </c>
      <c r="J255" s="33" t="str">
        <f t="shared" ca="1" si="16"/>
        <v/>
      </c>
      <c r="K255" s="33" t="str">
        <f t="shared" ca="1" si="17"/>
        <v/>
      </c>
      <c r="L255" s="27"/>
    </row>
    <row r="256" spans="5:12" ht="15.75">
      <c r="E256" s="27"/>
      <c r="F256" s="32" t="str">
        <f t="shared" ca="1" si="18"/>
        <v/>
      </c>
      <c r="G256" s="33">
        <f t="shared" ca="1" si="19"/>
        <v>0</v>
      </c>
      <c r="H256" s="33">
        <f ca="1">IF(F256="",0,IF(K255&lt;EMI,0,IF(F256="",NA(),IF(OR(F256='New EMI Calculator'!$G$10),'New EMI Calculator'!$G$11,0))))</f>
        <v>0</v>
      </c>
      <c r="I256" s="33" t="str">
        <f t="shared" ca="1" si="15"/>
        <v/>
      </c>
      <c r="J256" s="33" t="str">
        <f t="shared" ca="1" si="16"/>
        <v/>
      </c>
      <c r="K256" s="33" t="str">
        <f t="shared" ca="1" si="17"/>
        <v/>
      </c>
      <c r="L256" s="27"/>
    </row>
    <row r="257" spans="5:12" ht="15.75">
      <c r="E257" s="27"/>
      <c r="F257" s="32" t="str">
        <f t="shared" ca="1" si="18"/>
        <v/>
      </c>
      <c r="G257" s="33">
        <f t="shared" ca="1" si="19"/>
        <v>0</v>
      </c>
      <c r="H257" s="33">
        <f ca="1">IF(F257="",0,IF(K256&lt;EMI,0,IF(F257="",NA(),IF(OR(F257='New EMI Calculator'!$G$10),'New EMI Calculator'!$G$11,0))))</f>
        <v>0</v>
      </c>
      <c r="I257" s="33" t="str">
        <f t="shared" ca="1" si="15"/>
        <v/>
      </c>
      <c r="J257" s="33" t="str">
        <f t="shared" ca="1" si="16"/>
        <v/>
      </c>
      <c r="K257" s="33" t="str">
        <f t="shared" ca="1" si="17"/>
        <v/>
      </c>
      <c r="L257" s="27"/>
    </row>
    <row r="258" spans="5:12" ht="15.75">
      <c r="E258" s="27"/>
      <c r="F258" s="32" t="str">
        <f t="shared" ca="1" si="18"/>
        <v/>
      </c>
      <c r="G258" s="33">
        <f t="shared" ca="1" si="19"/>
        <v>0</v>
      </c>
      <c r="H258" s="33">
        <f ca="1">IF(F258="",0,IF(K257&lt;EMI,0,IF(F258="",NA(),IF(OR(F258='New EMI Calculator'!$G$10),'New EMI Calculator'!$G$11,0))))</f>
        <v>0</v>
      </c>
      <c r="I258" s="33" t="str">
        <f t="shared" ca="1" si="15"/>
        <v/>
      </c>
      <c r="J258" s="33" t="str">
        <f t="shared" ca="1" si="16"/>
        <v/>
      </c>
      <c r="K258" s="33" t="str">
        <f t="shared" ca="1" si="17"/>
        <v/>
      </c>
      <c r="L258" s="27"/>
    </row>
    <row r="259" spans="5:12" ht="15.75">
      <c r="E259" s="27"/>
      <c r="F259" s="32" t="str">
        <f t="shared" ca="1" si="18"/>
        <v/>
      </c>
      <c r="G259" s="33">
        <f t="shared" ca="1" si="19"/>
        <v>0</v>
      </c>
      <c r="H259" s="33">
        <f ca="1">IF(F259="",0,IF(K258&lt;EMI,0,IF(F259="",NA(),IF(OR(F259='New EMI Calculator'!$G$10),'New EMI Calculator'!$G$11,0))))</f>
        <v>0</v>
      </c>
      <c r="I259" s="33" t="str">
        <f t="shared" ca="1" si="15"/>
        <v/>
      </c>
      <c r="J259" s="33" t="str">
        <f t="shared" ca="1" si="16"/>
        <v/>
      </c>
      <c r="K259" s="33" t="str">
        <f t="shared" ca="1" si="17"/>
        <v/>
      </c>
      <c r="L259" s="27"/>
    </row>
    <row r="260" spans="5:12" ht="15.75">
      <c r="E260" s="27"/>
      <c r="F260" s="32" t="str">
        <f t="shared" ca="1" si="18"/>
        <v/>
      </c>
      <c r="G260" s="33">
        <f t="shared" ca="1" si="19"/>
        <v>0</v>
      </c>
      <c r="H260" s="33">
        <f ca="1">IF(F260="",0,IF(K259&lt;EMI,0,IF(F260="",NA(),IF(OR(F260='New EMI Calculator'!$G$10),'New EMI Calculator'!$G$11,0))))</f>
        <v>0</v>
      </c>
      <c r="I260" s="33" t="str">
        <f t="shared" ref="I260:I323" ca="1" si="20">IF(F260="","",IF(K259&lt;0,0,K259)*Rate/12)</f>
        <v/>
      </c>
      <c r="J260" s="33" t="str">
        <f t="shared" ref="J260:J323" ca="1" si="21">IF(F260="","",G260+H260-I260)</f>
        <v/>
      </c>
      <c r="K260" s="33" t="str">
        <f t="shared" ref="K260:K323" ca="1" si="22">IF(AND(G260&lt;&gt;0,G260&lt;EMI),0,IF(F260="","",IF(K259&lt;=0,0,K259-J260)))</f>
        <v/>
      </c>
      <c r="L260" s="27"/>
    </row>
    <row r="261" spans="5:12" ht="15.75">
      <c r="E261" s="27"/>
      <c r="F261" s="32" t="str">
        <f t="shared" ref="F261:F324" ca="1" si="23">IF(F260="","",IF(K260=0,"",IF(K260&gt;0,F260+1,IF(F260&lt;Term*12,F260+1,""))))</f>
        <v/>
      </c>
      <c r="G261" s="33">
        <f t="shared" ref="G261:G324" ca="1" si="24">IF(F261="",0,IF(K260&lt;EMI,K260,IF(F261="",NA(),EMI)))</f>
        <v>0</v>
      </c>
      <c r="H261" s="33">
        <f ca="1">IF(F261="",0,IF(K260&lt;EMI,0,IF(F261="",NA(),IF(OR(F261='New EMI Calculator'!$G$10),'New EMI Calculator'!$G$11,0))))</f>
        <v>0</v>
      </c>
      <c r="I261" s="33" t="str">
        <f t="shared" ca="1" si="20"/>
        <v/>
      </c>
      <c r="J261" s="33" t="str">
        <f t="shared" ca="1" si="21"/>
        <v/>
      </c>
      <c r="K261" s="33" t="str">
        <f t="shared" ca="1" si="22"/>
        <v/>
      </c>
      <c r="L261" s="27"/>
    </row>
    <row r="262" spans="5:12" ht="15.75">
      <c r="E262" s="27"/>
      <c r="F262" s="32" t="str">
        <f t="shared" ca="1" si="23"/>
        <v/>
      </c>
      <c r="G262" s="33">
        <f t="shared" ca="1" si="24"/>
        <v>0</v>
      </c>
      <c r="H262" s="33">
        <f ca="1">IF(F262="",0,IF(K261&lt;EMI,0,IF(F262="",NA(),IF(OR(F262='New EMI Calculator'!$G$10),'New EMI Calculator'!$G$11,0))))</f>
        <v>0</v>
      </c>
      <c r="I262" s="33" t="str">
        <f t="shared" ca="1" si="20"/>
        <v/>
      </c>
      <c r="J262" s="33" t="str">
        <f t="shared" ca="1" si="21"/>
        <v/>
      </c>
      <c r="K262" s="33" t="str">
        <f t="shared" ca="1" si="22"/>
        <v/>
      </c>
      <c r="L262" s="27"/>
    </row>
    <row r="263" spans="5:12" ht="15.75">
      <c r="E263" s="27"/>
      <c r="F263" s="32" t="str">
        <f t="shared" ca="1" si="23"/>
        <v/>
      </c>
      <c r="G263" s="33">
        <f t="shared" ca="1" si="24"/>
        <v>0</v>
      </c>
      <c r="H263" s="33">
        <f ca="1">IF(F263="",0,IF(K262&lt;EMI,0,IF(F263="",NA(),IF(OR(F263='New EMI Calculator'!$G$10),'New EMI Calculator'!$G$11,0))))</f>
        <v>0</v>
      </c>
      <c r="I263" s="33" t="str">
        <f t="shared" ca="1" si="20"/>
        <v/>
      </c>
      <c r="J263" s="33" t="str">
        <f t="shared" ca="1" si="21"/>
        <v/>
      </c>
      <c r="K263" s="33" t="str">
        <f t="shared" ca="1" si="22"/>
        <v/>
      </c>
      <c r="L263" s="27"/>
    </row>
    <row r="264" spans="5:12" ht="15.75">
      <c r="E264" s="27"/>
      <c r="F264" s="32" t="str">
        <f t="shared" ca="1" si="23"/>
        <v/>
      </c>
      <c r="G264" s="33">
        <f t="shared" ca="1" si="24"/>
        <v>0</v>
      </c>
      <c r="H264" s="33">
        <f ca="1">IF(F264="",0,IF(K263&lt;EMI,0,IF(F264="",NA(),IF(OR(F264='New EMI Calculator'!$G$10),'New EMI Calculator'!$G$11,0))))</f>
        <v>0</v>
      </c>
      <c r="I264" s="33" t="str">
        <f t="shared" ca="1" si="20"/>
        <v/>
      </c>
      <c r="J264" s="33" t="str">
        <f t="shared" ca="1" si="21"/>
        <v/>
      </c>
      <c r="K264" s="33" t="str">
        <f t="shared" ca="1" si="22"/>
        <v/>
      </c>
      <c r="L264" s="27"/>
    </row>
    <row r="265" spans="5:12" ht="15.75">
      <c r="E265" s="27"/>
      <c r="F265" s="32" t="str">
        <f t="shared" ca="1" si="23"/>
        <v/>
      </c>
      <c r="G265" s="33">
        <f t="shared" ca="1" si="24"/>
        <v>0</v>
      </c>
      <c r="H265" s="33">
        <f ca="1">IF(F265="",0,IF(K264&lt;EMI,0,IF(F265="",NA(),IF(OR(F265='New EMI Calculator'!$G$10),'New EMI Calculator'!$G$11,0))))</f>
        <v>0</v>
      </c>
      <c r="I265" s="33" t="str">
        <f t="shared" ca="1" si="20"/>
        <v/>
      </c>
      <c r="J265" s="33" t="str">
        <f t="shared" ca="1" si="21"/>
        <v/>
      </c>
      <c r="K265" s="33" t="str">
        <f t="shared" ca="1" si="22"/>
        <v/>
      </c>
      <c r="L265" s="27"/>
    </row>
    <row r="266" spans="5:12" ht="15.75">
      <c r="E266" s="27"/>
      <c r="F266" s="32" t="str">
        <f t="shared" ca="1" si="23"/>
        <v/>
      </c>
      <c r="G266" s="33">
        <f t="shared" ca="1" si="24"/>
        <v>0</v>
      </c>
      <c r="H266" s="33">
        <f ca="1">IF(F266="",0,IF(K265&lt;EMI,0,IF(F266="",NA(),IF(OR(F266='New EMI Calculator'!$G$10),'New EMI Calculator'!$G$11,0))))</f>
        <v>0</v>
      </c>
      <c r="I266" s="33" t="str">
        <f t="shared" ca="1" si="20"/>
        <v/>
      </c>
      <c r="J266" s="33" t="str">
        <f t="shared" ca="1" si="21"/>
        <v/>
      </c>
      <c r="K266" s="33" t="str">
        <f t="shared" ca="1" si="22"/>
        <v/>
      </c>
      <c r="L266" s="27"/>
    </row>
    <row r="267" spans="5:12" ht="15.75">
      <c r="E267" s="27"/>
      <c r="F267" s="32" t="str">
        <f t="shared" ca="1" si="23"/>
        <v/>
      </c>
      <c r="G267" s="33">
        <f t="shared" ca="1" si="24"/>
        <v>0</v>
      </c>
      <c r="H267" s="33">
        <f ca="1">IF(F267="",0,IF(K266&lt;EMI,0,IF(F267="",NA(),IF(OR(F267='New EMI Calculator'!$G$10),'New EMI Calculator'!$G$11,0))))</f>
        <v>0</v>
      </c>
      <c r="I267" s="33" t="str">
        <f t="shared" ca="1" si="20"/>
        <v/>
      </c>
      <c r="J267" s="33" t="str">
        <f t="shared" ca="1" si="21"/>
        <v/>
      </c>
      <c r="K267" s="33" t="str">
        <f t="shared" ca="1" si="22"/>
        <v/>
      </c>
      <c r="L267" s="27"/>
    </row>
    <row r="268" spans="5:12" ht="15.75">
      <c r="E268" s="27"/>
      <c r="F268" s="32" t="str">
        <f t="shared" ca="1" si="23"/>
        <v/>
      </c>
      <c r="G268" s="33">
        <f t="shared" ca="1" si="24"/>
        <v>0</v>
      </c>
      <c r="H268" s="33">
        <f ca="1">IF(F268="",0,IF(K267&lt;EMI,0,IF(F268="",NA(),IF(OR(F268='New EMI Calculator'!$G$10),'New EMI Calculator'!$G$11,0))))</f>
        <v>0</v>
      </c>
      <c r="I268" s="33" t="str">
        <f t="shared" ca="1" si="20"/>
        <v/>
      </c>
      <c r="J268" s="33" t="str">
        <f t="shared" ca="1" si="21"/>
        <v/>
      </c>
      <c r="K268" s="33" t="str">
        <f t="shared" ca="1" si="22"/>
        <v/>
      </c>
      <c r="L268" s="27"/>
    </row>
    <row r="269" spans="5:12" ht="15.75">
      <c r="E269" s="27"/>
      <c r="F269" s="32" t="str">
        <f t="shared" ca="1" si="23"/>
        <v/>
      </c>
      <c r="G269" s="33">
        <f t="shared" ca="1" si="24"/>
        <v>0</v>
      </c>
      <c r="H269" s="33">
        <f ca="1">IF(F269="",0,IF(K268&lt;EMI,0,IF(F269="",NA(),IF(OR(F269='New EMI Calculator'!$G$10),'New EMI Calculator'!$G$11,0))))</f>
        <v>0</v>
      </c>
      <c r="I269" s="33" t="str">
        <f t="shared" ca="1" si="20"/>
        <v/>
      </c>
      <c r="J269" s="33" t="str">
        <f t="shared" ca="1" si="21"/>
        <v/>
      </c>
      <c r="K269" s="33" t="str">
        <f t="shared" ca="1" si="22"/>
        <v/>
      </c>
      <c r="L269" s="27"/>
    </row>
    <row r="270" spans="5:12" ht="15.75">
      <c r="E270" s="27"/>
      <c r="F270" s="32" t="str">
        <f t="shared" ca="1" si="23"/>
        <v/>
      </c>
      <c r="G270" s="33">
        <f t="shared" ca="1" si="24"/>
        <v>0</v>
      </c>
      <c r="H270" s="33">
        <f ca="1">IF(F270="",0,IF(K269&lt;EMI,0,IF(F270="",NA(),IF(OR(F270='New EMI Calculator'!$G$10),'New EMI Calculator'!$G$11,0))))</f>
        <v>0</v>
      </c>
      <c r="I270" s="33" t="str">
        <f t="shared" ca="1" si="20"/>
        <v/>
      </c>
      <c r="J270" s="33" t="str">
        <f t="shared" ca="1" si="21"/>
        <v/>
      </c>
      <c r="K270" s="33" t="str">
        <f t="shared" ca="1" si="22"/>
        <v/>
      </c>
      <c r="L270" s="27"/>
    </row>
    <row r="271" spans="5:12" ht="15.75">
      <c r="E271" s="27"/>
      <c r="F271" s="32" t="str">
        <f t="shared" ca="1" si="23"/>
        <v/>
      </c>
      <c r="G271" s="33">
        <f t="shared" ca="1" si="24"/>
        <v>0</v>
      </c>
      <c r="H271" s="33">
        <f ca="1">IF(F271="",0,IF(K270&lt;EMI,0,IF(F271="",NA(),IF(OR(F271='New EMI Calculator'!$G$10),'New EMI Calculator'!$G$11,0))))</f>
        <v>0</v>
      </c>
      <c r="I271" s="33" t="str">
        <f t="shared" ca="1" si="20"/>
        <v/>
      </c>
      <c r="J271" s="33" t="str">
        <f t="shared" ca="1" si="21"/>
        <v/>
      </c>
      <c r="K271" s="33" t="str">
        <f t="shared" ca="1" si="22"/>
        <v/>
      </c>
      <c r="L271" s="27"/>
    </row>
    <row r="272" spans="5:12" ht="15.75">
      <c r="E272" s="27"/>
      <c r="F272" s="32" t="str">
        <f t="shared" ca="1" si="23"/>
        <v/>
      </c>
      <c r="G272" s="33">
        <f t="shared" ca="1" si="24"/>
        <v>0</v>
      </c>
      <c r="H272" s="33">
        <f ca="1">IF(F272="",0,IF(K271&lt;EMI,0,IF(F272="",NA(),IF(OR(F272='New EMI Calculator'!$G$10),'New EMI Calculator'!$G$11,0))))</f>
        <v>0</v>
      </c>
      <c r="I272" s="33" t="str">
        <f t="shared" ca="1" si="20"/>
        <v/>
      </c>
      <c r="J272" s="33" t="str">
        <f t="shared" ca="1" si="21"/>
        <v/>
      </c>
      <c r="K272" s="33" t="str">
        <f t="shared" ca="1" si="22"/>
        <v/>
      </c>
      <c r="L272" s="27"/>
    </row>
    <row r="273" spans="5:12" ht="15.75">
      <c r="E273" s="27"/>
      <c r="F273" s="32" t="str">
        <f t="shared" ca="1" si="23"/>
        <v/>
      </c>
      <c r="G273" s="33">
        <f t="shared" ca="1" si="24"/>
        <v>0</v>
      </c>
      <c r="H273" s="33">
        <f ca="1">IF(F273="",0,IF(K272&lt;EMI,0,IF(F273="",NA(),IF(OR(F273='New EMI Calculator'!$G$10),'New EMI Calculator'!$G$11,0))))</f>
        <v>0</v>
      </c>
      <c r="I273" s="33" t="str">
        <f t="shared" ca="1" si="20"/>
        <v/>
      </c>
      <c r="J273" s="33" t="str">
        <f t="shared" ca="1" si="21"/>
        <v/>
      </c>
      <c r="K273" s="33" t="str">
        <f t="shared" ca="1" si="22"/>
        <v/>
      </c>
      <c r="L273" s="27"/>
    </row>
    <row r="274" spans="5:12" ht="15.75">
      <c r="E274" s="27"/>
      <c r="F274" s="32" t="str">
        <f t="shared" ca="1" si="23"/>
        <v/>
      </c>
      <c r="G274" s="33">
        <f t="shared" ca="1" si="24"/>
        <v>0</v>
      </c>
      <c r="H274" s="33">
        <f ca="1">IF(F274="",0,IF(K273&lt;EMI,0,IF(F274="",NA(),IF(OR(F274='New EMI Calculator'!$G$10),'New EMI Calculator'!$G$11,0))))</f>
        <v>0</v>
      </c>
      <c r="I274" s="33" t="str">
        <f t="shared" ca="1" si="20"/>
        <v/>
      </c>
      <c r="J274" s="33" t="str">
        <f t="shared" ca="1" si="21"/>
        <v/>
      </c>
      <c r="K274" s="33" t="str">
        <f t="shared" ca="1" si="22"/>
        <v/>
      </c>
      <c r="L274" s="27"/>
    </row>
    <row r="275" spans="5:12" ht="15.75">
      <c r="E275" s="27"/>
      <c r="F275" s="32" t="str">
        <f t="shared" ca="1" si="23"/>
        <v/>
      </c>
      <c r="G275" s="33">
        <f t="shared" ca="1" si="24"/>
        <v>0</v>
      </c>
      <c r="H275" s="33">
        <f ca="1">IF(F275="",0,IF(K274&lt;EMI,0,IF(F275="",NA(),IF(OR(F275='New EMI Calculator'!$G$10),'New EMI Calculator'!$G$11,0))))</f>
        <v>0</v>
      </c>
      <c r="I275" s="33" t="str">
        <f t="shared" ca="1" si="20"/>
        <v/>
      </c>
      <c r="J275" s="33" t="str">
        <f t="shared" ca="1" si="21"/>
        <v/>
      </c>
      <c r="K275" s="33" t="str">
        <f t="shared" ca="1" si="22"/>
        <v/>
      </c>
      <c r="L275" s="27"/>
    </row>
    <row r="276" spans="5:12" ht="15.75">
      <c r="E276" s="27"/>
      <c r="F276" s="32" t="str">
        <f t="shared" ca="1" si="23"/>
        <v/>
      </c>
      <c r="G276" s="33">
        <f t="shared" ca="1" si="24"/>
        <v>0</v>
      </c>
      <c r="H276" s="33">
        <f ca="1">IF(F276="",0,IF(K275&lt;EMI,0,IF(F276="",NA(),IF(OR(F276='New EMI Calculator'!$G$10),'New EMI Calculator'!$G$11,0))))</f>
        <v>0</v>
      </c>
      <c r="I276" s="33" t="str">
        <f t="shared" ca="1" si="20"/>
        <v/>
      </c>
      <c r="J276" s="33" t="str">
        <f t="shared" ca="1" si="21"/>
        <v/>
      </c>
      <c r="K276" s="33" t="str">
        <f t="shared" ca="1" si="22"/>
        <v/>
      </c>
      <c r="L276" s="27"/>
    </row>
    <row r="277" spans="5:12" ht="15.75">
      <c r="E277" s="27"/>
      <c r="F277" s="32" t="str">
        <f t="shared" ca="1" si="23"/>
        <v/>
      </c>
      <c r="G277" s="33">
        <f t="shared" ca="1" si="24"/>
        <v>0</v>
      </c>
      <c r="H277" s="33">
        <f ca="1">IF(F277="",0,IF(K276&lt;EMI,0,IF(F277="",NA(),IF(OR(F277='New EMI Calculator'!$G$10),'New EMI Calculator'!$G$11,0))))</f>
        <v>0</v>
      </c>
      <c r="I277" s="33" t="str">
        <f t="shared" ca="1" si="20"/>
        <v/>
      </c>
      <c r="J277" s="33" t="str">
        <f t="shared" ca="1" si="21"/>
        <v/>
      </c>
      <c r="K277" s="33" t="str">
        <f t="shared" ca="1" si="22"/>
        <v/>
      </c>
      <c r="L277" s="27"/>
    </row>
    <row r="278" spans="5:12" ht="15.75">
      <c r="E278" s="27"/>
      <c r="F278" s="32" t="str">
        <f t="shared" ca="1" si="23"/>
        <v/>
      </c>
      <c r="G278" s="33">
        <f t="shared" ca="1" si="24"/>
        <v>0</v>
      </c>
      <c r="H278" s="33">
        <f ca="1">IF(F278="",0,IF(K277&lt;EMI,0,IF(F278="",NA(),IF(OR(F278='New EMI Calculator'!$G$10),'New EMI Calculator'!$G$11,0))))</f>
        <v>0</v>
      </c>
      <c r="I278" s="33" t="str">
        <f t="shared" ca="1" si="20"/>
        <v/>
      </c>
      <c r="J278" s="33" t="str">
        <f t="shared" ca="1" si="21"/>
        <v/>
      </c>
      <c r="K278" s="33" t="str">
        <f t="shared" ca="1" si="22"/>
        <v/>
      </c>
      <c r="L278" s="27"/>
    </row>
    <row r="279" spans="5:12" ht="15.75">
      <c r="E279" s="27"/>
      <c r="F279" s="32" t="str">
        <f t="shared" ca="1" si="23"/>
        <v/>
      </c>
      <c r="G279" s="33">
        <f t="shared" ca="1" si="24"/>
        <v>0</v>
      </c>
      <c r="H279" s="33">
        <f ca="1">IF(F279="",0,IF(K278&lt;EMI,0,IF(F279="",NA(),IF(OR(F279='New EMI Calculator'!$G$10),'New EMI Calculator'!$G$11,0))))</f>
        <v>0</v>
      </c>
      <c r="I279" s="33" t="str">
        <f t="shared" ca="1" si="20"/>
        <v/>
      </c>
      <c r="J279" s="33" t="str">
        <f t="shared" ca="1" si="21"/>
        <v/>
      </c>
      <c r="K279" s="33" t="str">
        <f t="shared" ca="1" si="22"/>
        <v/>
      </c>
      <c r="L279" s="27"/>
    </row>
    <row r="280" spans="5:12" ht="15.75">
      <c r="E280" s="27"/>
      <c r="F280" s="32" t="str">
        <f t="shared" ca="1" si="23"/>
        <v/>
      </c>
      <c r="G280" s="33">
        <f t="shared" ca="1" si="24"/>
        <v>0</v>
      </c>
      <c r="H280" s="33">
        <f ca="1">IF(F280="",0,IF(K279&lt;EMI,0,IF(F280="",NA(),IF(OR(F280='New EMI Calculator'!$G$10),'New EMI Calculator'!$G$11,0))))</f>
        <v>0</v>
      </c>
      <c r="I280" s="33" t="str">
        <f t="shared" ca="1" si="20"/>
        <v/>
      </c>
      <c r="J280" s="33" t="str">
        <f t="shared" ca="1" si="21"/>
        <v/>
      </c>
      <c r="K280" s="33" t="str">
        <f t="shared" ca="1" si="22"/>
        <v/>
      </c>
      <c r="L280" s="27"/>
    </row>
    <row r="281" spans="5:12" ht="15.75">
      <c r="E281" s="27"/>
      <c r="F281" s="32" t="str">
        <f t="shared" ca="1" si="23"/>
        <v/>
      </c>
      <c r="G281" s="33">
        <f t="shared" ca="1" si="24"/>
        <v>0</v>
      </c>
      <c r="H281" s="33">
        <f ca="1">IF(F281="",0,IF(K280&lt;EMI,0,IF(F281="",NA(),IF(OR(F281='New EMI Calculator'!$G$10),'New EMI Calculator'!$G$11,0))))</f>
        <v>0</v>
      </c>
      <c r="I281" s="33" t="str">
        <f t="shared" ca="1" si="20"/>
        <v/>
      </c>
      <c r="J281" s="33" t="str">
        <f t="shared" ca="1" si="21"/>
        <v/>
      </c>
      <c r="K281" s="33" t="str">
        <f t="shared" ca="1" si="22"/>
        <v/>
      </c>
      <c r="L281" s="27"/>
    </row>
    <row r="282" spans="5:12" ht="15.75">
      <c r="E282" s="27"/>
      <c r="F282" s="32" t="str">
        <f t="shared" ca="1" si="23"/>
        <v/>
      </c>
      <c r="G282" s="33">
        <f t="shared" ca="1" si="24"/>
        <v>0</v>
      </c>
      <c r="H282" s="33">
        <f ca="1">IF(F282="",0,IF(K281&lt;EMI,0,IF(F282="",NA(),IF(OR(F282='New EMI Calculator'!$G$10),'New EMI Calculator'!$G$11,0))))</f>
        <v>0</v>
      </c>
      <c r="I282" s="33" t="str">
        <f t="shared" ca="1" si="20"/>
        <v/>
      </c>
      <c r="J282" s="33" t="str">
        <f t="shared" ca="1" si="21"/>
        <v/>
      </c>
      <c r="K282" s="33" t="str">
        <f t="shared" ca="1" si="22"/>
        <v/>
      </c>
      <c r="L282" s="27"/>
    </row>
    <row r="283" spans="5:12" ht="15.75">
      <c r="E283" s="27"/>
      <c r="F283" s="32" t="str">
        <f t="shared" ca="1" si="23"/>
        <v/>
      </c>
      <c r="G283" s="33">
        <f t="shared" ca="1" si="24"/>
        <v>0</v>
      </c>
      <c r="H283" s="33">
        <f ca="1">IF(F283="",0,IF(K282&lt;EMI,0,IF(F283="",NA(),IF(OR(F283='New EMI Calculator'!$G$10),'New EMI Calculator'!$G$11,0))))</f>
        <v>0</v>
      </c>
      <c r="I283" s="33" t="str">
        <f t="shared" ca="1" si="20"/>
        <v/>
      </c>
      <c r="J283" s="33" t="str">
        <f t="shared" ca="1" si="21"/>
        <v/>
      </c>
      <c r="K283" s="33" t="str">
        <f t="shared" ca="1" si="22"/>
        <v/>
      </c>
      <c r="L283" s="27"/>
    </row>
    <row r="284" spans="5:12" ht="15.75">
      <c r="E284" s="27"/>
      <c r="F284" s="32" t="str">
        <f t="shared" ca="1" si="23"/>
        <v/>
      </c>
      <c r="G284" s="33">
        <f t="shared" ca="1" si="24"/>
        <v>0</v>
      </c>
      <c r="H284" s="33">
        <f ca="1">IF(F284="",0,IF(K283&lt;EMI,0,IF(F284="",NA(),IF(OR(F284='New EMI Calculator'!$G$10),'New EMI Calculator'!$G$11,0))))</f>
        <v>0</v>
      </c>
      <c r="I284" s="33" t="str">
        <f t="shared" ca="1" si="20"/>
        <v/>
      </c>
      <c r="J284" s="33" t="str">
        <f t="shared" ca="1" si="21"/>
        <v/>
      </c>
      <c r="K284" s="33" t="str">
        <f t="shared" ca="1" si="22"/>
        <v/>
      </c>
      <c r="L284" s="27"/>
    </row>
    <row r="285" spans="5:12" ht="15.75">
      <c r="E285" s="27"/>
      <c r="F285" s="32" t="str">
        <f t="shared" ca="1" si="23"/>
        <v/>
      </c>
      <c r="G285" s="33">
        <f t="shared" ca="1" si="24"/>
        <v>0</v>
      </c>
      <c r="H285" s="33">
        <f ca="1">IF(F285="",0,IF(K284&lt;EMI,0,IF(F285="",NA(),IF(OR(F285='New EMI Calculator'!$G$10),'New EMI Calculator'!$G$11,0))))</f>
        <v>0</v>
      </c>
      <c r="I285" s="33" t="str">
        <f t="shared" ca="1" si="20"/>
        <v/>
      </c>
      <c r="J285" s="33" t="str">
        <f t="shared" ca="1" si="21"/>
        <v/>
      </c>
      <c r="K285" s="33" t="str">
        <f t="shared" ca="1" si="22"/>
        <v/>
      </c>
      <c r="L285" s="27"/>
    </row>
    <row r="286" spans="5:12" ht="15.75">
      <c r="E286" s="27"/>
      <c r="F286" s="32" t="str">
        <f t="shared" ca="1" si="23"/>
        <v/>
      </c>
      <c r="G286" s="33">
        <f t="shared" ca="1" si="24"/>
        <v>0</v>
      </c>
      <c r="H286" s="33">
        <f ca="1">IF(F286="",0,IF(K285&lt;EMI,0,IF(F286="",NA(),IF(OR(F286='New EMI Calculator'!$G$10),'New EMI Calculator'!$G$11,0))))</f>
        <v>0</v>
      </c>
      <c r="I286" s="33" t="str">
        <f t="shared" ca="1" si="20"/>
        <v/>
      </c>
      <c r="J286" s="33" t="str">
        <f t="shared" ca="1" si="21"/>
        <v/>
      </c>
      <c r="K286" s="33" t="str">
        <f t="shared" ca="1" si="22"/>
        <v/>
      </c>
      <c r="L286" s="27"/>
    </row>
    <row r="287" spans="5:12" ht="15.75">
      <c r="E287" s="27"/>
      <c r="F287" s="32" t="str">
        <f t="shared" ca="1" si="23"/>
        <v/>
      </c>
      <c r="G287" s="33">
        <f t="shared" ca="1" si="24"/>
        <v>0</v>
      </c>
      <c r="H287" s="33">
        <f ca="1">IF(F287="",0,IF(K286&lt;EMI,0,IF(F287="",NA(),IF(OR(F287='New EMI Calculator'!$G$10),'New EMI Calculator'!$G$11,0))))</f>
        <v>0</v>
      </c>
      <c r="I287" s="33" t="str">
        <f t="shared" ca="1" si="20"/>
        <v/>
      </c>
      <c r="J287" s="33" t="str">
        <f t="shared" ca="1" si="21"/>
        <v/>
      </c>
      <c r="K287" s="33" t="str">
        <f t="shared" ca="1" si="22"/>
        <v/>
      </c>
      <c r="L287" s="27"/>
    </row>
    <row r="288" spans="5:12" ht="15.75">
      <c r="E288" s="27"/>
      <c r="F288" s="32" t="str">
        <f t="shared" ca="1" si="23"/>
        <v/>
      </c>
      <c r="G288" s="33">
        <f t="shared" ca="1" si="24"/>
        <v>0</v>
      </c>
      <c r="H288" s="33">
        <f ca="1">IF(F288="",0,IF(K287&lt;EMI,0,IF(F288="",NA(),IF(OR(F288='New EMI Calculator'!$G$10),'New EMI Calculator'!$G$11,0))))</f>
        <v>0</v>
      </c>
      <c r="I288" s="33" t="str">
        <f t="shared" ca="1" si="20"/>
        <v/>
      </c>
      <c r="J288" s="33" t="str">
        <f t="shared" ca="1" si="21"/>
        <v/>
      </c>
      <c r="K288" s="33" t="str">
        <f t="shared" ca="1" si="22"/>
        <v/>
      </c>
      <c r="L288" s="27"/>
    </row>
    <row r="289" spans="5:12" ht="15.75">
      <c r="E289" s="27"/>
      <c r="F289" s="32" t="str">
        <f t="shared" ca="1" si="23"/>
        <v/>
      </c>
      <c r="G289" s="33">
        <f t="shared" ca="1" si="24"/>
        <v>0</v>
      </c>
      <c r="H289" s="33">
        <f ca="1">IF(F289="",0,IF(K288&lt;EMI,0,IF(F289="",NA(),IF(OR(F289='New EMI Calculator'!$G$10),'New EMI Calculator'!$G$11,0))))</f>
        <v>0</v>
      </c>
      <c r="I289" s="33" t="str">
        <f t="shared" ca="1" si="20"/>
        <v/>
      </c>
      <c r="J289" s="33" t="str">
        <f t="shared" ca="1" si="21"/>
        <v/>
      </c>
      <c r="K289" s="33" t="str">
        <f t="shared" ca="1" si="22"/>
        <v/>
      </c>
      <c r="L289" s="27"/>
    </row>
    <row r="290" spans="5:12" ht="15.75">
      <c r="E290" s="27"/>
      <c r="F290" s="32" t="str">
        <f t="shared" ca="1" si="23"/>
        <v/>
      </c>
      <c r="G290" s="33">
        <f t="shared" ca="1" si="24"/>
        <v>0</v>
      </c>
      <c r="H290" s="33">
        <f ca="1">IF(F290="",0,IF(K289&lt;EMI,0,IF(F290="",NA(),IF(OR(F290='New EMI Calculator'!$G$10),'New EMI Calculator'!$G$11,0))))</f>
        <v>0</v>
      </c>
      <c r="I290" s="33" t="str">
        <f t="shared" ca="1" si="20"/>
        <v/>
      </c>
      <c r="J290" s="33" t="str">
        <f t="shared" ca="1" si="21"/>
        <v/>
      </c>
      <c r="K290" s="33" t="str">
        <f t="shared" ca="1" si="22"/>
        <v/>
      </c>
      <c r="L290" s="27"/>
    </row>
    <row r="291" spans="5:12" ht="15.75">
      <c r="E291" s="27"/>
      <c r="F291" s="32" t="str">
        <f t="shared" ca="1" si="23"/>
        <v/>
      </c>
      <c r="G291" s="33">
        <f t="shared" ca="1" si="24"/>
        <v>0</v>
      </c>
      <c r="H291" s="33">
        <f ca="1">IF(F291="",0,IF(K290&lt;EMI,0,IF(F291="",NA(),IF(OR(F291='New EMI Calculator'!$G$10),'New EMI Calculator'!$G$11,0))))</f>
        <v>0</v>
      </c>
      <c r="I291" s="33" t="str">
        <f t="shared" ca="1" si="20"/>
        <v/>
      </c>
      <c r="J291" s="33" t="str">
        <f t="shared" ca="1" si="21"/>
        <v/>
      </c>
      <c r="K291" s="33" t="str">
        <f t="shared" ca="1" si="22"/>
        <v/>
      </c>
      <c r="L291" s="27"/>
    </row>
    <row r="292" spans="5:12" ht="15.75">
      <c r="E292" s="27"/>
      <c r="F292" s="32" t="str">
        <f t="shared" ca="1" si="23"/>
        <v/>
      </c>
      <c r="G292" s="33">
        <f t="shared" ca="1" si="24"/>
        <v>0</v>
      </c>
      <c r="H292" s="33">
        <f ca="1">IF(F292="",0,IF(K291&lt;EMI,0,IF(F292="",NA(),IF(OR(F292='New EMI Calculator'!$G$10),'New EMI Calculator'!$G$11,0))))</f>
        <v>0</v>
      </c>
      <c r="I292" s="33" t="str">
        <f t="shared" ca="1" si="20"/>
        <v/>
      </c>
      <c r="J292" s="33" t="str">
        <f t="shared" ca="1" si="21"/>
        <v/>
      </c>
      <c r="K292" s="33" t="str">
        <f t="shared" ca="1" si="22"/>
        <v/>
      </c>
      <c r="L292" s="27"/>
    </row>
    <row r="293" spans="5:12" ht="15.75">
      <c r="E293" s="27"/>
      <c r="F293" s="32" t="str">
        <f t="shared" ca="1" si="23"/>
        <v/>
      </c>
      <c r="G293" s="33">
        <f t="shared" ca="1" si="24"/>
        <v>0</v>
      </c>
      <c r="H293" s="33">
        <f ca="1">IF(F293="",0,IF(K292&lt;EMI,0,IF(F293="",NA(),IF(OR(F293='New EMI Calculator'!$G$10),'New EMI Calculator'!$G$11,0))))</f>
        <v>0</v>
      </c>
      <c r="I293" s="33" t="str">
        <f t="shared" ca="1" si="20"/>
        <v/>
      </c>
      <c r="J293" s="33" t="str">
        <f t="shared" ca="1" si="21"/>
        <v/>
      </c>
      <c r="K293" s="33" t="str">
        <f t="shared" ca="1" si="22"/>
        <v/>
      </c>
      <c r="L293" s="27"/>
    </row>
    <row r="294" spans="5:12" ht="15.75">
      <c r="E294" s="27"/>
      <c r="F294" s="32" t="str">
        <f t="shared" ca="1" si="23"/>
        <v/>
      </c>
      <c r="G294" s="33">
        <f t="shared" ca="1" si="24"/>
        <v>0</v>
      </c>
      <c r="H294" s="33">
        <f ca="1">IF(F294="",0,IF(K293&lt;EMI,0,IF(F294="",NA(),IF(OR(F294='New EMI Calculator'!$G$10),'New EMI Calculator'!$G$11,0))))</f>
        <v>0</v>
      </c>
      <c r="I294" s="33" t="str">
        <f t="shared" ca="1" si="20"/>
        <v/>
      </c>
      <c r="J294" s="33" t="str">
        <f t="shared" ca="1" si="21"/>
        <v/>
      </c>
      <c r="K294" s="33" t="str">
        <f t="shared" ca="1" si="22"/>
        <v/>
      </c>
      <c r="L294" s="27"/>
    </row>
    <row r="295" spans="5:12" ht="15.75">
      <c r="E295" s="27"/>
      <c r="F295" s="32" t="str">
        <f t="shared" ca="1" si="23"/>
        <v/>
      </c>
      <c r="G295" s="33">
        <f t="shared" ca="1" si="24"/>
        <v>0</v>
      </c>
      <c r="H295" s="33">
        <f ca="1">IF(F295="",0,IF(K294&lt;EMI,0,IF(F295="",NA(),IF(OR(F295='New EMI Calculator'!$G$10),'New EMI Calculator'!$G$11,0))))</f>
        <v>0</v>
      </c>
      <c r="I295" s="33" t="str">
        <f t="shared" ca="1" si="20"/>
        <v/>
      </c>
      <c r="J295" s="33" t="str">
        <f t="shared" ca="1" si="21"/>
        <v/>
      </c>
      <c r="K295" s="33" t="str">
        <f t="shared" ca="1" si="22"/>
        <v/>
      </c>
      <c r="L295" s="27"/>
    </row>
    <row r="296" spans="5:12" ht="15.75">
      <c r="E296" s="27"/>
      <c r="F296" s="32" t="str">
        <f t="shared" ca="1" si="23"/>
        <v/>
      </c>
      <c r="G296" s="33">
        <f t="shared" ca="1" si="24"/>
        <v>0</v>
      </c>
      <c r="H296" s="33">
        <f ca="1">IF(F296="",0,IF(K295&lt;EMI,0,IF(F296="",NA(),IF(OR(F296='New EMI Calculator'!$G$10),'New EMI Calculator'!$G$11,0))))</f>
        <v>0</v>
      </c>
      <c r="I296" s="33" t="str">
        <f t="shared" ca="1" si="20"/>
        <v/>
      </c>
      <c r="J296" s="33" t="str">
        <f t="shared" ca="1" si="21"/>
        <v/>
      </c>
      <c r="K296" s="33" t="str">
        <f t="shared" ca="1" si="22"/>
        <v/>
      </c>
      <c r="L296" s="27"/>
    </row>
    <row r="297" spans="5:12" ht="15.75">
      <c r="E297" s="27"/>
      <c r="F297" s="32" t="str">
        <f t="shared" ca="1" si="23"/>
        <v/>
      </c>
      <c r="G297" s="33">
        <f t="shared" ca="1" si="24"/>
        <v>0</v>
      </c>
      <c r="H297" s="33">
        <f ca="1">IF(F297="",0,IF(K296&lt;EMI,0,IF(F297="",NA(),IF(OR(F297='New EMI Calculator'!$G$10),'New EMI Calculator'!$G$11,0))))</f>
        <v>0</v>
      </c>
      <c r="I297" s="33" t="str">
        <f t="shared" ca="1" si="20"/>
        <v/>
      </c>
      <c r="J297" s="33" t="str">
        <f t="shared" ca="1" si="21"/>
        <v/>
      </c>
      <c r="K297" s="33" t="str">
        <f t="shared" ca="1" si="22"/>
        <v/>
      </c>
      <c r="L297" s="27"/>
    </row>
    <row r="298" spans="5:12" ht="15.75">
      <c r="E298" s="27"/>
      <c r="F298" s="32" t="str">
        <f t="shared" ca="1" si="23"/>
        <v/>
      </c>
      <c r="G298" s="33">
        <f t="shared" ca="1" si="24"/>
        <v>0</v>
      </c>
      <c r="H298" s="33">
        <f ca="1">IF(F298="",0,IF(K297&lt;EMI,0,IF(F298="",NA(),IF(OR(F298='New EMI Calculator'!$G$10),'New EMI Calculator'!$G$11,0))))</f>
        <v>0</v>
      </c>
      <c r="I298" s="33" t="str">
        <f t="shared" ca="1" si="20"/>
        <v/>
      </c>
      <c r="J298" s="33" t="str">
        <f t="shared" ca="1" si="21"/>
        <v/>
      </c>
      <c r="K298" s="33" t="str">
        <f t="shared" ca="1" si="22"/>
        <v/>
      </c>
      <c r="L298" s="27"/>
    </row>
    <row r="299" spans="5:12" ht="15.75">
      <c r="E299" s="27"/>
      <c r="F299" s="32" t="str">
        <f t="shared" ca="1" si="23"/>
        <v/>
      </c>
      <c r="G299" s="33">
        <f t="shared" ca="1" si="24"/>
        <v>0</v>
      </c>
      <c r="H299" s="33">
        <f ca="1">IF(F299="",0,IF(K298&lt;EMI,0,IF(F299="",NA(),IF(OR(F299='New EMI Calculator'!$G$10),'New EMI Calculator'!$G$11,0))))</f>
        <v>0</v>
      </c>
      <c r="I299" s="33" t="str">
        <f t="shared" ca="1" si="20"/>
        <v/>
      </c>
      <c r="J299" s="33" t="str">
        <f t="shared" ca="1" si="21"/>
        <v/>
      </c>
      <c r="K299" s="33" t="str">
        <f t="shared" ca="1" si="22"/>
        <v/>
      </c>
      <c r="L299" s="27"/>
    </row>
    <row r="300" spans="5:12" ht="15.75">
      <c r="E300" s="27"/>
      <c r="F300" s="32" t="str">
        <f t="shared" ca="1" si="23"/>
        <v/>
      </c>
      <c r="G300" s="33">
        <f t="shared" ca="1" si="24"/>
        <v>0</v>
      </c>
      <c r="H300" s="33">
        <f ca="1">IF(F300="",0,IF(K299&lt;EMI,0,IF(F300="",NA(),IF(OR(F300='New EMI Calculator'!$G$10),'New EMI Calculator'!$G$11,0))))</f>
        <v>0</v>
      </c>
      <c r="I300" s="33" t="str">
        <f t="shared" ca="1" si="20"/>
        <v/>
      </c>
      <c r="J300" s="33" t="str">
        <f t="shared" ca="1" si="21"/>
        <v/>
      </c>
      <c r="K300" s="33" t="str">
        <f t="shared" ca="1" si="22"/>
        <v/>
      </c>
      <c r="L300" s="27"/>
    </row>
    <row r="301" spans="5:12" ht="15.75">
      <c r="E301" s="27"/>
      <c r="F301" s="32" t="str">
        <f t="shared" ca="1" si="23"/>
        <v/>
      </c>
      <c r="G301" s="33">
        <f t="shared" ca="1" si="24"/>
        <v>0</v>
      </c>
      <c r="H301" s="33">
        <f ca="1">IF(F301="",0,IF(K300&lt;EMI,0,IF(F301="",NA(),IF(OR(F301='New EMI Calculator'!$G$10),'New EMI Calculator'!$G$11,0))))</f>
        <v>0</v>
      </c>
      <c r="I301" s="33" t="str">
        <f t="shared" ca="1" si="20"/>
        <v/>
      </c>
      <c r="J301" s="33" t="str">
        <f t="shared" ca="1" si="21"/>
        <v/>
      </c>
      <c r="K301" s="33" t="str">
        <f t="shared" ca="1" si="22"/>
        <v/>
      </c>
      <c r="L301" s="27"/>
    </row>
    <row r="302" spans="5:12" ht="15.75">
      <c r="E302" s="27"/>
      <c r="F302" s="32" t="str">
        <f t="shared" ca="1" si="23"/>
        <v/>
      </c>
      <c r="G302" s="33">
        <f t="shared" ca="1" si="24"/>
        <v>0</v>
      </c>
      <c r="H302" s="33">
        <f ca="1">IF(F302="",0,IF(K301&lt;EMI,0,IF(F302="",NA(),IF(OR(F302='New EMI Calculator'!$G$10),'New EMI Calculator'!$G$11,0))))</f>
        <v>0</v>
      </c>
      <c r="I302" s="33" t="str">
        <f t="shared" ca="1" si="20"/>
        <v/>
      </c>
      <c r="J302" s="33" t="str">
        <f t="shared" ca="1" si="21"/>
        <v/>
      </c>
      <c r="K302" s="33" t="str">
        <f t="shared" ca="1" si="22"/>
        <v/>
      </c>
      <c r="L302" s="27"/>
    </row>
    <row r="303" spans="5:12" ht="15.75">
      <c r="E303" s="27"/>
      <c r="F303" s="32" t="str">
        <f t="shared" ca="1" si="23"/>
        <v/>
      </c>
      <c r="G303" s="33">
        <f t="shared" ca="1" si="24"/>
        <v>0</v>
      </c>
      <c r="H303" s="33">
        <f ca="1">IF(F303="",0,IF(K302&lt;EMI,0,IF(F303="",NA(),IF(OR(F303='New EMI Calculator'!$G$10),'New EMI Calculator'!$G$11,0))))</f>
        <v>0</v>
      </c>
      <c r="I303" s="33" t="str">
        <f t="shared" ca="1" si="20"/>
        <v/>
      </c>
      <c r="J303" s="33" t="str">
        <f t="shared" ca="1" si="21"/>
        <v/>
      </c>
      <c r="K303" s="33" t="str">
        <f t="shared" ca="1" si="22"/>
        <v/>
      </c>
      <c r="L303" s="27"/>
    </row>
    <row r="304" spans="5:12" ht="15.75">
      <c r="E304" s="27"/>
      <c r="F304" s="32" t="str">
        <f t="shared" ca="1" si="23"/>
        <v/>
      </c>
      <c r="G304" s="33">
        <f t="shared" ca="1" si="24"/>
        <v>0</v>
      </c>
      <c r="H304" s="33">
        <f ca="1">IF(F304="",0,IF(K303&lt;EMI,0,IF(F304="",NA(),IF(OR(F304='New EMI Calculator'!$G$10),'New EMI Calculator'!$G$11,0))))</f>
        <v>0</v>
      </c>
      <c r="I304" s="33" t="str">
        <f t="shared" ca="1" si="20"/>
        <v/>
      </c>
      <c r="J304" s="33" t="str">
        <f t="shared" ca="1" si="21"/>
        <v/>
      </c>
      <c r="K304" s="33" t="str">
        <f t="shared" ca="1" si="22"/>
        <v/>
      </c>
      <c r="L304" s="27"/>
    </row>
    <row r="305" spans="5:12" ht="15.75">
      <c r="E305" s="27"/>
      <c r="F305" s="32" t="str">
        <f t="shared" ca="1" si="23"/>
        <v/>
      </c>
      <c r="G305" s="33">
        <f t="shared" ca="1" si="24"/>
        <v>0</v>
      </c>
      <c r="H305" s="33">
        <f ca="1">IF(F305="",0,IF(K304&lt;EMI,0,IF(F305="",NA(),IF(OR(F305='New EMI Calculator'!$G$10),'New EMI Calculator'!$G$11,0))))</f>
        <v>0</v>
      </c>
      <c r="I305" s="33" t="str">
        <f t="shared" ca="1" si="20"/>
        <v/>
      </c>
      <c r="J305" s="33" t="str">
        <f t="shared" ca="1" si="21"/>
        <v/>
      </c>
      <c r="K305" s="33" t="str">
        <f t="shared" ca="1" si="22"/>
        <v/>
      </c>
      <c r="L305" s="27"/>
    </row>
    <row r="306" spans="5:12" ht="15.75">
      <c r="E306" s="27"/>
      <c r="F306" s="32" t="str">
        <f t="shared" ca="1" si="23"/>
        <v/>
      </c>
      <c r="G306" s="33">
        <f t="shared" ca="1" si="24"/>
        <v>0</v>
      </c>
      <c r="H306" s="33">
        <f ca="1">IF(F306="",0,IF(K305&lt;EMI,0,IF(F306="",NA(),IF(OR(F306='New EMI Calculator'!$G$10),'New EMI Calculator'!$G$11,0))))</f>
        <v>0</v>
      </c>
      <c r="I306" s="33" t="str">
        <f t="shared" ca="1" si="20"/>
        <v/>
      </c>
      <c r="J306" s="33" t="str">
        <f t="shared" ca="1" si="21"/>
        <v/>
      </c>
      <c r="K306" s="33" t="str">
        <f t="shared" ca="1" si="22"/>
        <v/>
      </c>
      <c r="L306" s="27"/>
    </row>
    <row r="307" spans="5:12" ht="15.75">
      <c r="E307" s="27"/>
      <c r="F307" s="32" t="str">
        <f t="shared" ca="1" si="23"/>
        <v/>
      </c>
      <c r="G307" s="33">
        <f t="shared" ca="1" si="24"/>
        <v>0</v>
      </c>
      <c r="H307" s="33">
        <f ca="1">IF(F307="",0,IF(K306&lt;EMI,0,IF(F307="",NA(),IF(OR(F307='New EMI Calculator'!$G$10),'New EMI Calculator'!$G$11,0))))</f>
        <v>0</v>
      </c>
      <c r="I307" s="33" t="str">
        <f t="shared" ca="1" si="20"/>
        <v/>
      </c>
      <c r="J307" s="33" t="str">
        <f t="shared" ca="1" si="21"/>
        <v/>
      </c>
      <c r="K307" s="33" t="str">
        <f t="shared" ca="1" si="22"/>
        <v/>
      </c>
      <c r="L307" s="27"/>
    </row>
    <row r="308" spans="5:12" ht="15.75">
      <c r="E308" s="27"/>
      <c r="F308" s="32" t="str">
        <f t="shared" ca="1" si="23"/>
        <v/>
      </c>
      <c r="G308" s="33">
        <f t="shared" ca="1" si="24"/>
        <v>0</v>
      </c>
      <c r="H308" s="33">
        <f ca="1">IF(F308="",0,IF(K307&lt;EMI,0,IF(F308="",NA(),IF(OR(F308='New EMI Calculator'!$G$10),'New EMI Calculator'!$G$11,0))))</f>
        <v>0</v>
      </c>
      <c r="I308" s="33" t="str">
        <f t="shared" ca="1" si="20"/>
        <v/>
      </c>
      <c r="J308" s="33" t="str">
        <f t="shared" ca="1" si="21"/>
        <v/>
      </c>
      <c r="K308" s="33" t="str">
        <f t="shared" ca="1" si="22"/>
        <v/>
      </c>
      <c r="L308" s="27"/>
    </row>
    <row r="309" spans="5:12" ht="15.75">
      <c r="E309" s="27"/>
      <c r="F309" s="32" t="str">
        <f t="shared" ca="1" si="23"/>
        <v/>
      </c>
      <c r="G309" s="33">
        <f t="shared" ca="1" si="24"/>
        <v>0</v>
      </c>
      <c r="H309" s="33">
        <f ca="1">IF(F309="",0,IF(K308&lt;EMI,0,IF(F309="",NA(),IF(OR(F309='New EMI Calculator'!$G$10),'New EMI Calculator'!$G$11,0))))</f>
        <v>0</v>
      </c>
      <c r="I309" s="33" t="str">
        <f t="shared" ca="1" si="20"/>
        <v/>
      </c>
      <c r="J309" s="33" t="str">
        <f t="shared" ca="1" si="21"/>
        <v/>
      </c>
      <c r="K309" s="33" t="str">
        <f t="shared" ca="1" si="22"/>
        <v/>
      </c>
      <c r="L309" s="27"/>
    </row>
    <row r="310" spans="5:12" ht="15.75">
      <c r="E310" s="27"/>
      <c r="F310" s="32" t="str">
        <f t="shared" ca="1" si="23"/>
        <v/>
      </c>
      <c r="G310" s="33">
        <f t="shared" ca="1" si="24"/>
        <v>0</v>
      </c>
      <c r="H310" s="33">
        <f ca="1">IF(F310="",0,IF(K309&lt;EMI,0,IF(F310="",NA(),IF(OR(F310='New EMI Calculator'!$G$10),'New EMI Calculator'!$G$11,0))))</f>
        <v>0</v>
      </c>
      <c r="I310" s="33" t="str">
        <f t="shared" ca="1" si="20"/>
        <v/>
      </c>
      <c r="J310" s="33" t="str">
        <f t="shared" ca="1" si="21"/>
        <v/>
      </c>
      <c r="K310" s="33" t="str">
        <f t="shared" ca="1" si="22"/>
        <v/>
      </c>
      <c r="L310" s="27"/>
    </row>
    <row r="311" spans="5:12" ht="15.75">
      <c r="E311" s="27"/>
      <c r="F311" s="32" t="str">
        <f t="shared" ca="1" si="23"/>
        <v/>
      </c>
      <c r="G311" s="33">
        <f t="shared" ca="1" si="24"/>
        <v>0</v>
      </c>
      <c r="H311" s="33">
        <f ca="1">IF(F311="",0,IF(K310&lt;EMI,0,IF(F311="",NA(),IF(OR(F311='New EMI Calculator'!$G$10),'New EMI Calculator'!$G$11,0))))</f>
        <v>0</v>
      </c>
      <c r="I311" s="33" t="str">
        <f t="shared" ca="1" si="20"/>
        <v/>
      </c>
      <c r="J311" s="33" t="str">
        <f t="shared" ca="1" si="21"/>
        <v/>
      </c>
      <c r="K311" s="33" t="str">
        <f t="shared" ca="1" si="22"/>
        <v/>
      </c>
      <c r="L311" s="27"/>
    </row>
    <row r="312" spans="5:12" ht="15.75">
      <c r="E312" s="27"/>
      <c r="F312" s="32" t="str">
        <f t="shared" ca="1" si="23"/>
        <v/>
      </c>
      <c r="G312" s="33">
        <f t="shared" ca="1" si="24"/>
        <v>0</v>
      </c>
      <c r="H312" s="33">
        <f ca="1">IF(F312="",0,IF(K311&lt;EMI,0,IF(F312="",NA(),IF(OR(F312='New EMI Calculator'!$G$10),'New EMI Calculator'!$G$11,0))))</f>
        <v>0</v>
      </c>
      <c r="I312" s="33" t="str">
        <f t="shared" ca="1" si="20"/>
        <v/>
      </c>
      <c r="J312" s="33" t="str">
        <f t="shared" ca="1" si="21"/>
        <v/>
      </c>
      <c r="K312" s="33" t="str">
        <f t="shared" ca="1" si="22"/>
        <v/>
      </c>
      <c r="L312" s="27"/>
    </row>
    <row r="313" spans="5:12" ht="15.75">
      <c r="E313" s="27"/>
      <c r="F313" s="32" t="str">
        <f t="shared" ca="1" si="23"/>
        <v/>
      </c>
      <c r="G313" s="33">
        <f t="shared" ca="1" si="24"/>
        <v>0</v>
      </c>
      <c r="H313" s="33">
        <f ca="1">IF(F313="",0,IF(K312&lt;EMI,0,IF(F313="",NA(),IF(OR(F313='New EMI Calculator'!$G$10),'New EMI Calculator'!$G$11,0))))</f>
        <v>0</v>
      </c>
      <c r="I313" s="33" t="str">
        <f t="shared" ca="1" si="20"/>
        <v/>
      </c>
      <c r="J313" s="33" t="str">
        <f t="shared" ca="1" si="21"/>
        <v/>
      </c>
      <c r="K313" s="33" t="str">
        <f t="shared" ca="1" si="22"/>
        <v/>
      </c>
      <c r="L313" s="27"/>
    </row>
    <row r="314" spans="5:12" ht="15.75">
      <c r="E314" s="27"/>
      <c r="F314" s="32" t="str">
        <f t="shared" ca="1" si="23"/>
        <v/>
      </c>
      <c r="G314" s="33">
        <f t="shared" ca="1" si="24"/>
        <v>0</v>
      </c>
      <c r="H314" s="33">
        <f ca="1">IF(F314="",0,IF(K313&lt;EMI,0,IF(F314="",NA(),IF(OR(F314='New EMI Calculator'!$G$10),'New EMI Calculator'!$G$11,0))))</f>
        <v>0</v>
      </c>
      <c r="I314" s="33" t="str">
        <f t="shared" ca="1" si="20"/>
        <v/>
      </c>
      <c r="J314" s="33" t="str">
        <f t="shared" ca="1" si="21"/>
        <v/>
      </c>
      <c r="K314" s="33" t="str">
        <f t="shared" ca="1" si="22"/>
        <v/>
      </c>
      <c r="L314" s="27"/>
    </row>
    <row r="315" spans="5:12" ht="15.75">
      <c r="E315" s="27"/>
      <c r="F315" s="32" t="str">
        <f t="shared" ca="1" si="23"/>
        <v/>
      </c>
      <c r="G315" s="33">
        <f t="shared" ca="1" si="24"/>
        <v>0</v>
      </c>
      <c r="H315" s="33">
        <f ca="1">IF(F315="",0,IF(K314&lt;EMI,0,IF(F315="",NA(),IF(OR(F315='New EMI Calculator'!$G$10),'New EMI Calculator'!$G$11,0))))</f>
        <v>0</v>
      </c>
      <c r="I315" s="33" t="str">
        <f t="shared" ca="1" si="20"/>
        <v/>
      </c>
      <c r="J315" s="33" t="str">
        <f t="shared" ca="1" si="21"/>
        <v/>
      </c>
      <c r="K315" s="33" t="str">
        <f t="shared" ca="1" si="22"/>
        <v/>
      </c>
      <c r="L315" s="27"/>
    </row>
    <row r="316" spans="5:12" ht="15.75">
      <c r="E316" s="27"/>
      <c r="F316" s="32" t="str">
        <f t="shared" ca="1" si="23"/>
        <v/>
      </c>
      <c r="G316" s="33">
        <f t="shared" ca="1" si="24"/>
        <v>0</v>
      </c>
      <c r="H316" s="33">
        <f ca="1">IF(F316="",0,IF(K315&lt;EMI,0,IF(F316="",NA(),IF(OR(F316='New EMI Calculator'!$G$10),'New EMI Calculator'!$G$11,0))))</f>
        <v>0</v>
      </c>
      <c r="I316" s="33" t="str">
        <f t="shared" ca="1" si="20"/>
        <v/>
      </c>
      <c r="J316" s="33" t="str">
        <f t="shared" ca="1" si="21"/>
        <v/>
      </c>
      <c r="K316" s="33" t="str">
        <f t="shared" ca="1" si="22"/>
        <v/>
      </c>
      <c r="L316" s="27"/>
    </row>
    <row r="317" spans="5:12" ht="15.75">
      <c r="E317" s="27"/>
      <c r="F317" s="32" t="str">
        <f t="shared" ca="1" si="23"/>
        <v/>
      </c>
      <c r="G317" s="33">
        <f t="shared" ca="1" si="24"/>
        <v>0</v>
      </c>
      <c r="H317" s="33">
        <f ca="1">IF(F317="",0,IF(K316&lt;EMI,0,IF(F317="",NA(),IF(OR(F317='New EMI Calculator'!$G$10),'New EMI Calculator'!$G$11,0))))</f>
        <v>0</v>
      </c>
      <c r="I317" s="33" t="str">
        <f t="shared" ca="1" si="20"/>
        <v/>
      </c>
      <c r="J317" s="33" t="str">
        <f t="shared" ca="1" si="21"/>
        <v/>
      </c>
      <c r="K317" s="33" t="str">
        <f t="shared" ca="1" si="22"/>
        <v/>
      </c>
      <c r="L317" s="27"/>
    </row>
    <row r="318" spans="5:12" ht="15.75">
      <c r="E318" s="27"/>
      <c r="F318" s="32" t="str">
        <f t="shared" ca="1" si="23"/>
        <v/>
      </c>
      <c r="G318" s="33">
        <f t="shared" ca="1" si="24"/>
        <v>0</v>
      </c>
      <c r="H318" s="33">
        <f ca="1">IF(F318="",0,IF(K317&lt;EMI,0,IF(F318="",NA(),IF(OR(F318='New EMI Calculator'!$G$10),'New EMI Calculator'!$G$11,0))))</f>
        <v>0</v>
      </c>
      <c r="I318" s="33" t="str">
        <f t="shared" ca="1" si="20"/>
        <v/>
      </c>
      <c r="J318" s="33" t="str">
        <f t="shared" ca="1" si="21"/>
        <v/>
      </c>
      <c r="K318" s="33" t="str">
        <f t="shared" ca="1" si="22"/>
        <v/>
      </c>
      <c r="L318" s="27"/>
    </row>
    <row r="319" spans="5:12" ht="15.75">
      <c r="E319" s="27"/>
      <c r="F319" s="32" t="str">
        <f t="shared" ca="1" si="23"/>
        <v/>
      </c>
      <c r="G319" s="33">
        <f t="shared" ca="1" si="24"/>
        <v>0</v>
      </c>
      <c r="H319" s="33">
        <f ca="1">IF(F319="",0,IF(K318&lt;EMI,0,IF(F319="",NA(),IF(OR(F319='New EMI Calculator'!$G$10),'New EMI Calculator'!$G$11,0))))</f>
        <v>0</v>
      </c>
      <c r="I319" s="33" t="str">
        <f t="shared" ca="1" si="20"/>
        <v/>
      </c>
      <c r="J319" s="33" t="str">
        <f t="shared" ca="1" si="21"/>
        <v/>
      </c>
      <c r="K319" s="33" t="str">
        <f t="shared" ca="1" si="22"/>
        <v/>
      </c>
      <c r="L319" s="27"/>
    </row>
    <row r="320" spans="5:12" ht="15.75">
      <c r="E320" s="27"/>
      <c r="F320" s="32" t="str">
        <f t="shared" ca="1" si="23"/>
        <v/>
      </c>
      <c r="G320" s="33">
        <f t="shared" ca="1" si="24"/>
        <v>0</v>
      </c>
      <c r="H320" s="33">
        <f ca="1">IF(F320="",0,IF(K319&lt;EMI,0,IF(F320="",NA(),IF(OR(F320='New EMI Calculator'!$G$10),'New EMI Calculator'!$G$11,0))))</f>
        <v>0</v>
      </c>
      <c r="I320" s="33" t="str">
        <f t="shared" ca="1" si="20"/>
        <v/>
      </c>
      <c r="J320" s="33" t="str">
        <f t="shared" ca="1" si="21"/>
        <v/>
      </c>
      <c r="K320" s="33" t="str">
        <f t="shared" ca="1" si="22"/>
        <v/>
      </c>
      <c r="L320" s="27"/>
    </row>
    <row r="321" spans="5:12" ht="15.75">
      <c r="E321" s="27"/>
      <c r="F321" s="32" t="str">
        <f t="shared" ca="1" si="23"/>
        <v/>
      </c>
      <c r="G321" s="33">
        <f t="shared" ca="1" si="24"/>
        <v>0</v>
      </c>
      <c r="H321" s="33">
        <f ca="1">IF(F321="",0,IF(K320&lt;EMI,0,IF(F321="",NA(),IF(OR(F321='New EMI Calculator'!$G$10),'New EMI Calculator'!$G$11,0))))</f>
        <v>0</v>
      </c>
      <c r="I321" s="33" t="str">
        <f t="shared" ca="1" si="20"/>
        <v/>
      </c>
      <c r="J321" s="33" t="str">
        <f t="shared" ca="1" si="21"/>
        <v/>
      </c>
      <c r="K321" s="33" t="str">
        <f t="shared" ca="1" si="22"/>
        <v/>
      </c>
      <c r="L321" s="27"/>
    </row>
    <row r="322" spans="5:12" ht="15.75">
      <c r="E322" s="27"/>
      <c r="F322" s="32" t="str">
        <f t="shared" ca="1" si="23"/>
        <v/>
      </c>
      <c r="G322" s="33">
        <f t="shared" ca="1" si="24"/>
        <v>0</v>
      </c>
      <c r="H322" s="33">
        <f ca="1">IF(F322="",0,IF(K321&lt;EMI,0,IF(F322="",NA(),IF(OR(F322='New EMI Calculator'!$G$10),'New EMI Calculator'!$G$11,0))))</f>
        <v>0</v>
      </c>
      <c r="I322" s="33" t="str">
        <f t="shared" ca="1" si="20"/>
        <v/>
      </c>
      <c r="J322" s="33" t="str">
        <f t="shared" ca="1" si="21"/>
        <v/>
      </c>
      <c r="K322" s="33" t="str">
        <f t="shared" ca="1" si="22"/>
        <v/>
      </c>
      <c r="L322" s="27"/>
    </row>
    <row r="323" spans="5:12" ht="15.75">
      <c r="E323" s="27"/>
      <c r="F323" s="32" t="str">
        <f t="shared" ca="1" si="23"/>
        <v/>
      </c>
      <c r="G323" s="33">
        <f t="shared" ca="1" si="24"/>
        <v>0</v>
      </c>
      <c r="H323" s="33">
        <f ca="1">IF(F323="",0,IF(K322&lt;EMI,0,IF(F323="",NA(),IF(OR(F323='New EMI Calculator'!$G$10),'New EMI Calculator'!$G$11,0))))</f>
        <v>0</v>
      </c>
      <c r="I323" s="33" t="str">
        <f t="shared" ca="1" si="20"/>
        <v/>
      </c>
      <c r="J323" s="33" t="str">
        <f t="shared" ca="1" si="21"/>
        <v/>
      </c>
      <c r="K323" s="33" t="str">
        <f t="shared" ca="1" si="22"/>
        <v/>
      </c>
      <c r="L323" s="27"/>
    </row>
    <row r="324" spans="5:12" ht="15.75">
      <c r="E324" s="27"/>
      <c r="F324" s="32" t="str">
        <f t="shared" ca="1" si="23"/>
        <v/>
      </c>
      <c r="G324" s="33">
        <f t="shared" ca="1" si="24"/>
        <v>0</v>
      </c>
      <c r="H324" s="33">
        <f ca="1">IF(F324="",0,IF(K323&lt;EMI,0,IF(F324="",NA(),IF(OR(F324='New EMI Calculator'!$G$10),'New EMI Calculator'!$G$11,0))))</f>
        <v>0</v>
      </c>
      <c r="I324" s="33" t="str">
        <f t="shared" ref="I324:I363" ca="1" si="25">IF(F324="","",IF(K323&lt;0,0,K323)*Rate/12)</f>
        <v/>
      </c>
      <c r="J324" s="33" t="str">
        <f t="shared" ref="J324:J363" ca="1" si="26">IF(F324="","",G324+H324-I324)</f>
        <v/>
      </c>
      <c r="K324" s="33" t="str">
        <f t="shared" ref="K324:K363" ca="1" si="27">IF(AND(G324&lt;&gt;0,G324&lt;EMI),0,IF(F324="","",IF(K323&lt;=0,0,K323-J324)))</f>
        <v/>
      </c>
      <c r="L324" s="27"/>
    </row>
    <row r="325" spans="5:12" ht="15.75">
      <c r="E325" s="27"/>
      <c r="F325" s="32" t="str">
        <f t="shared" ref="F325:F363" ca="1" si="28">IF(F324="","",IF(K324=0,"",IF(K324&gt;0,F324+1,IF(F324&lt;Term*12,F324+1,""))))</f>
        <v/>
      </c>
      <c r="G325" s="33">
        <f t="shared" ref="G325:G363" ca="1" si="29">IF(F325="",0,IF(K324&lt;EMI,K324,IF(F325="",NA(),EMI)))</f>
        <v>0</v>
      </c>
      <c r="H325" s="33">
        <f ca="1">IF(F325="",0,IF(K324&lt;EMI,0,IF(F325="",NA(),IF(OR(F325='New EMI Calculator'!$G$10),'New EMI Calculator'!$G$11,0))))</f>
        <v>0</v>
      </c>
      <c r="I325" s="33" t="str">
        <f t="shared" ca="1" si="25"/>
        <v/>
      </c>
      <c r="J325" s="33" t="str">
        <f t="shared" ca="1" si="26"/>
        <v/>
      </c>
      <c r="K325" s="33" t="str">
        <f t="shared" ca="1" si="27"/>
        <v/>
      </c>
      <c r="L325" s="27"/>
    </row>
    <row r="326" spans="5:12" ht="15.75">
      <c r="E326" s="27"/>
      <c r="F326" s="32" t="str">
        <f t="shared" ca="1" si="28"/>
        <v/>
      </c>
      <c r="G326" s="33">
        <f t="shared" ca="1" si="29"/>
        <v>0</v>
      </c>
      <c r="H326" s="33">
        <f ca="1">IF(F326="",0,IF(K325&lt;EMI,0,IF(F326="",NA(),IF(OR(F326='New EMI Calculator'!$G$10),'New EMI Calculator'!$G$11,0))))</f>
        <v>0</v>
      </c>
      <c r="I326" s="33" t="str">
        <f t="shared" ca="1" si="25"/>
        <v/>
      </c>
      <c r="J326" s="33" t="str">
        <f t="shared" ca="1" si="26"/>
        <v/>
      </c>
      <c r="K326" s="33" t="str">
        <f t="shared" ca="1" si="27"/>
        <v/>
      </c>
      <c r="L326" s="27"/>
    </row>
    <row r="327" spans="5:12" ht="15.75">
      <c r="E327" s="27"/>
      <c r="F327" s="32" t="str">
        <f t="shared" ca="1" si="28"/>
        <v/>
      </c>
      <c r="G327" s="33">
        <f t="shared" ca="1" si="29"/>
        <v>0</v>
      </c>
      <c r="H327" s="33">
        <f ca="1">IF(F327="",0,IF(K326&lt;EMI,0,IF(F327="",NA(),IF(OR(F327='New EMI Calculator'!$G$10),'New EMI Calculator'!$G$11,0))))</f>
        <v>0</v>
      </c>
      <c r="I327" s="33" t="str">
        <f t="shared" ca="1" si="25"/>
        <v/>
      </c>
      <c r="J327" s="33" t="str">
        <f t="shared" ca="1" si="26"/>
        <v/>
      </c>
      <c r="K327" s="33" t="str">
        <f t="shared" ca="1" si="27"/>
        <v/>
      </c>
      <c r="L327" s="27"/>
    </row>
    <row r="328" spans="5:12" ht="15.75">
      <c r="E328" s="27"/>
      <c r="F328" s="32" t="str">
        <f t="shared" ca="1" si="28"/>
        <v/>
      </c>
      <c r="G328" s="33">
        <f t="shared" ca="1" si="29"/>
        <v>0</v>
      </c>
      <c r="H328" s="33">
        <f ca="1">IF(F328="",0,IF(K327&lt;EMI,0,IF(F328="",NA(),IF(OR(F328='New EMI Calculator'!$G$10),'New EMI Calculator'!$G$11,0))))</f>
        <v>0</v>
      </c>
      <c r="I328" s="33" t="str">
        <f t="shared" ca="1" si="25"/>
        <v/>
      </c>
      <c r="J328" s="33" t="str">
        <f t="shared" ca="1" si="26"/>
        <v/>
      </c>
      <c r="K328" s="33" t="str">
        <f t="shared" ca="1" si="27"/>
        <v/>
      </c>
      <c r="L328" s="27"/>
    </row>
    <row r="329" spans="5:12" ht="15.75">
      <c r="E329" s="27"/>
      <c r="F329" s="32" t="str">
        <f t="shared" ca="1" si="28"/>
        <v/>
      </c>
      <c r="G329" s="33">
        <f t="shared" ca="1" si="29"/>
        <v>0</v>
      </c>
      <c r="H329" s="33">
        <f ca="1">IF(F329="",0,IF(K328&lt;EMI,0,IF(F329="",NA(),IF(OR(F329='New EMI Calculator'!$G$10),'New EMI Calculator'!$G$11,0))))</f>
        <v>0</v>
      </c>
      <c r="I329" s="33" t="str">
        <f t="shared" ca="1" si="25"/>
        <v/>
      </c>
      <c r="J329" s="33" t="str">
        <f t="shared" ca="1" si="26"/>
        <v/>
      </c>
      <c r="K329" s="33" t="str">
        <f t="shared" ca="1" si="27"/>
        <v/>
      </c>
      <c r="L329" s="27"/>
    </row>
    <row r="330" spans="5:12" ht="15.75">
      <c r="E330" s="27"/>
      <c r="F330" s="32" t="str">
        <f t="shared" ca="1" si="28"/>
        <v/>
      </c>
      <c r="G330" s="33">
        <f t="shared" ca="1" si="29"/>
        <v>0</v>
      </c>
      <c r="H330" s="33">
        <f ca="1">IF(F330="",0,IF(K329&lt;EMI,0,IF(F330="",NA(),IF(OR(F330='New EMI Calculator'!$G$10),'New EMI Calculator'!$G$11,0))))</f>
        <v>0</v>
      </c>
      <c r="I330" s="33" t="str">
        <f t="shared" ca="1" si="25"/>
        <v/>
      </c>
      <c r="J330" s="33" t="str">
        <f t="shared" ca="1" si="26"/>
        <v/>
      </c>
      <c r="K330" s="33" t="str">
        <f t="shared" ca="1" si="27"/>
        <v/>
      </c>
      <c r="L330" s="27"/>
    </row>
    <row r="331" spans="5:12" ht="15.75">
      <c r="E331" s="27"/>
      <c r="F331" s="32" t="str">
        <f t="shared" ca="1" si="28"/>
        <v/>
      </c>
      <c r="G331" s="33">
        <f t="shared" ca="1" si="29"/>
        <v>0</v>
      </c>
      <c r="H331" s="33">
        <f ca="1">IF(F331="",0,IF(K330&lt;EMI,0,IF(F331="",NA(),IF(OR(F331='New EMI Calculator'!$G$10),'New EMI Calculator'!$G$11,0))))</f>
        <v>0</v>
      </c>
      <c r="I331" s="33" t="str">
        <f t="shared" ca="1" si="25"/>
        <v/>
      </c>
      <c r="J331" s="33" t="str">
        <f t="shared" ca="1" si="26"/>
        <v/>
      </c>
      <c r="K331" s="33" t="str">
        <f t="shared" ca="1" si="27"/>
        <v/>
      </c>
      <c r="L331" s="27"/>
    </row>
    <row r="332" spans="5:12" ht="15.75">
      <c r="E332" s="27"/>
      <c r="F332" s="32" t="str">
        <f t="shared" ca="1" si="28"/>
        <v/>
      </c>
      <c r="G332" s="33">
        <f t="shared" ca="1" si="29"/>
        <v>0</v>
      </c>
      <c r="H332" s="33">
        <f ca="1">IF(F332="",0,IF(K331&lt;EMI,0,IF(F332="",NA(),IF(OR(F332='New EMI Calculator'!$G$10),'New EMI Calculator'!$G$11,0))))</f>
        <v>0</v>
      </c>
      <c r="I332" s="33" t="str">
        <f t="shared" ca="1" si="25"/>
        <v/>
      </c>
      <c r="J332" s="33" t="str">
        <f t="shared" ca="1" si="26"/>
        <v/>
      </c>
      <c r="K332" s="33" t="str">
        <f t="shared" ca="1" si="27"/>
        <v/>
      </c>
      <c r="L332" s="27"/>
    </row>
    <row r="333" spans="5:12" ht="15.75">
      <c r="E333" s="27"/>
      <c r="F333" s="32" t="str">
        <f t="shared" ca="1" si="28"/>
        <v/>
      </c>
      <c r="G333" s="33">
        <f t="shared" ca="1" si="29"/>
        <v>0</v>
      </c>
      <c r="H333" s="33">
        <f ca="1">IF(F333="",0,IF(K332&lt;EMI,0,IF(F333="",NA(),IF(OR(F333='New EMI Calculator'!$G$10),'New EMI Calculator'!$G$11,0))))</f>
        <v>0</v>
      </c>
      <c r="I333" s="33" t="str">
        <f t="shared" ca="1" si="25"/>
        <v/>
      </c>
      <c r="J333" s="33" t="str">
        <f t="shared" ca="1" si="26"/>
        <v/>
      </c>
      <c r="K333" s="33" t="str">
        <f t="shared" ca="1" si="27"/>
        <v/>
      </c>
      <c r="L333" s="27"/>
    </row>
    <row r="334" spans="5:12" ht="15.75">
      <c r="E334" s="27"/>
      <c r="F334" s="32" t="str">
        <f t="shared" ca="1" si="28"/>
        <v/>
      </c>
      <c r="G334" s="33">
        <f t="shared" ca="1" si="29"/>
        <v>0</v>
      </c>
      <c r="H334" s="33">
        <f ca="1">IF(F334="",0,IF(K333&lt;EMI,0,IF(F334="",NA(),IF(OR(F334='New EMI Calculator'!$G$10),'New EMI Calculator'!$G$11,0))))</f>
        <v>0</v>
      </c>
      <c r="I334" s="33" t="str">
        <f t="shared" ca="1" si="25"/>
        <v/>
      </c>
      <c r="J334" s="33" t="str">
        <f t="shared" ca="1" si="26"/>
        <v/>
      </c>
      <c r="K334" s="33" t="str">
        <f t="shared" ca="1" si="27"/>
        <v/>
      </c>
      <c r="L334" s="27"/>
    </row>
    <row r="335" spans="5:12" ht="15.75">
      <c r="E335" s="27"/>
      <c r="F335" s="32" t="str">
        <f t="shared" ca="1" si="28"/>
        <v/>
      </c>
      <c r="G335" s="33">
        <f t="shared" ca="1" si="29"/>
        <v>0</v>
      </c>
      <c r="H335" s="33">
        <f ca="1">IF(F335="",0,IF(K334&lt;EMI,0,IF(F335="",NA(),IF(OR(F335='New EMI Calculator'!$G$10),'New EMI Calculator'!$G$11,0))))</f>
        <v>0</v>
      </c>
      <c r="I335" s="33" t="str">
        <f t="shared" ca="1" si="25"/>
        <v/>
      </c>
      <c r="J335" s="33" t="str">
        <f t="shared" ca="1" si="26"/>
        <v/>
      </c>
      <c r="K335" s="33" t="str">
        <f t="shared" ca="1" si="27"/>
        <v/>
      </c>
      <c r="L335" s="27"/>
    </row>
    <row r="336" spans="5:12" ht="15.75">
      <c r="E336" s="27"/>
      <c r="F336" s="32" t="str">
        <f t="shared" ca="1" si="28"/>
        <v/>
      </c>
      <c r="G336" s="33">
        <f t="shared" ca="1" si="29"/>
        <v>0</v>
      </c>
      <c r="H336" s="33">
        <f ca="1">IF(F336="",0,IF(K335&lt;EMI,0,IF(F336="",NA(),IF(OR(F336='New EMI Calculator'!$G$10),'New EMI Calculator'!$G$11,0))))</f>
        <v>0</v>
      </c>
      <c r="I336" s="33" t="str">
        <f t="shared" ca="1" si="25"/>
        <v/>
      </c>
      <c r="J336" s="33" t="str">
        <f t="shared" ca="1" si="26"/>
        <v/>
      </c>
      <c r="K336" s="33" t="str">
        <f t="shared" ca="1" si="27"/>
        <v/>
      </c>
      <c r="L336" s="27"/>
    </row>
    <row r="337" spans="5:12" ht="15.75">
      <c r="E337" s="27"/>
      <c r="F337" s="32" t="str">
        <f t="shared" ca="1" si="28"/>
        <v/>
      </c>
      <c r="G337" s="33">
        <f t="shared" ca="1" si="29"/>
        <v>0</v>
      </c>
      <c r="H337" s="33">
        <f ca="1">IF(F337="",0,IF(K336&lt;EMI,0,IF(F337="",NA(),IF(OR(F337='New EMI Calculator'!$G$10),'New EMI Calculator'!$G$11,0))))</f>
        <v>0</v>
      </c>
      <c r="I337" s="33" t="str">
        <f t="shared" ca="1" si="25"/>
        <v/>
      </c>
      <c r="J337" s="33" t="str">
        <f t="shared" ca="1" si="26"/>
        <v/>
      </c>
      <c r="K337" s="33" t="str">
        <f t="shared" ca="1" si="27"/>
        <v/>
      </c>
      <c r="L337" s="27"/>
    </row>
    <row r="338" spans="5:12" ht="15.75">
      <c r="E338" s="27"/>
      <c r="F338" s="32" t="str">
        <f t="shared" ca="1" si="28"/>
        <v/>
      </c>
      <c r="G338" s="33">
        <f t="shared" ca="1" si="29"/>
        <v>0</v>
      </c>
      <c r="H338" s="33">
        <f ca="1">IF(F338="",0,IF(K337&lt;EMI,0,IF(F338="",NA(),IF(OR(F338='New EMI Calculator'!$G$10),'New EMI Calculator'!$G$11,0))))</f>
        <v>0</v>
      </c>
      <c r="I338" s="33" t="str">
        <f t="shared" ca="1" si="25"/>
        <v/>
      </c>
      <c r="J338" s="33" t="str">
        <f t="shared" ca="1" si="26"/>
        <v/>
      </c>
      <c r="K338" s="33" t="str">
        <f t="shared" ca="1" si="27"/>
        <v/>
      </c>
      <c r="L338" s="27"/>
    </row>
    <row r="339" spans="5:12" ht="15.75">
      <c r="E339" s="27"/>
      <c r="F339" s="32" t="str">
        <f t="shared" ca="1" si="28"/>
        <v/>
      </c>
      <c r="G339" s="33">
        <f t="shared" ca="1" si="29"/>
        <v>0</v>
      </c>
      <c r="H339" s="33">
        <f ca="1">IF(F339="",0,IF(K338&lt;EMI,0,IF(F339="",NA(),IF(OR(F339='New EMI Calculator'!$G$10),'New EMI Calculator'!$G$11,0))))</f>
        <v>0</v>
      </c>
      <c r="I339" s="33" t="str">
        <f t="shared" ca="1" si="25"/>
        <v/>
      </c>
      <c r="J339" s="33" t="str">
        <f t="shared" ca="1" si="26"/>
        <v/>
      </c>
      <c r="K339" s="33" t="str">
        <f t="shared" ca="1" si="27"/>
        <v/>
      </c>
      <c r="L339" s="27"/>
    </row>
    <row r="340" spans="5:12" ht="15.75">
      <c r="E340" s="27"/>
      <c r="F340" s="32" t="str">
        <f t="shared" ca="1" si="28"/>
        <v/>
      </c>
      <c r="G340" s="33">
        <f t="shared" ca="1" si="29"/>
        <v>0</v>
      </c>
      <c r="H340" s="33">
        <f ca="1">IF(F340="",0,IF(K339&lt;EMI,0,IF(F340="",NA(),IF(OR(F340='New EMI Calculator'!$G$10),'New EMI Calculator'!$G$11,0))))</f>
        <v>0</v>
      </c>
      <c r="I340" s="33" t="str">
        <f t="shared" ca="1" si="25"/>
        <v/>
      </c>
      <c r="J340" s="33" t="str">
        <f t="shared" ca="1" si="26"/>
        <v/>
      </c>
      <c r="K340" s="33" t="str">
        <f t="shared" ca="1" si="27"/>
        <v/>
      </c>
      <c r="L340" s="27"/>
    </row>
    <row r="341" spans="5:12" ht="15.75">
      <c r="E341" s="27"/>
      <c r="F341" s="32" t="str">
        <f t="shared" ca="1" si="28"/>
        <v/>
      </c>
      <c r="G341" s="33">
        <f t="shared" ca="1" si="29"/>
        <v>0</v>
      </c>
      <c r="H341" s="33">
        <f ca="1">IF(F341="",0,IF(K340&lt;EMI,0,IF(F341="",NA(),IF(OR(F341='New EMI Calculator'!$G$10),'New EMI Calculator'!$G$11,0))))</f>
        <v>0</v>
      </c>
      <c r="I341" s="33" t="str">
        <f t="shared" ca="1" si="25"/>
        <v/>
      </c>
      <c r="J341" s="33" t="str">
        <f t="shared" ca="1" si="26"/>
        <v/>
      </c>
      <c r="K341" s="33" t="str">
        <f t="shared" ca="1" si="27"/>
        <v/>
      </c>
      <c r="L341" s="27"/>
    </row>
    <row r="342" spans="5:12" ht="15.75">
      <c r="E342" s="27"/>
      <c r="F342" s="32" t="str">
        <f t="shared" ca="1" si="28"/>
        <v/>
      </c>
      <c r="G342" s="33">
        <f t="shared" ca="1" si="29"/>
        <v>0</v>
      </c>
      <c r="H342" s="33">
        <f ca="1">IF(F342="",0,IF(K341&lt;EMI,0,IF(F342="",NA(),IF(OR(F342='New EMI Calculator'!$G$10),'New EMI Calculator'!$G$11,0))))</f>
        <v>0</v>
      </c>
      <c r="I342" s="33" t="str">
        <f t="shared" ca="1" si="25"/>
        <v/>
      </c>
      <c r="J342" s="33" t="str">
        <f t="shared" ca="1" si="26"/>
        <v/>
      </c>
      <c r="K342" s="33" t="str">
        <f t="shared" ca="1" si="27"/>
        <v/>
      </c>
      <c r="L342" s="27"/>
    </row>
    <row r="343" spans="5:12" ht="15.75">
      <c r="E343" s="27"/>
      <c r="F343" s="32" t="str">
        <f t="shared" ca="1" si="28"/>
        <v/>
      </c>
      <c r="G343" s="33">
        <f t="shared" ca="1" si="29"/>
        <v>0</v>
      </c>
      <c r="H343" s="33">
        <f ca="1">IF(F343="",0,IF(K342&lt;EMI,0,IF(F343="",NA(),IF(OR(F343='New EMI Calculator'!$G$10),'New EMI Calculator'!$G$11,0))))</f>
        <v>0</v>
      </c>
      <c r="I343" s="33" t="str">
        <f t="shared" ca="1" si="25"/>
        <v/>
      </c>
      <c r="J343" s="33" t="str">
        <f t="shared" ca="1" si="26"/>
        <v/>
      </c>
      <c r="K343" s="33" t="str">
        <f t="shared" ca="1" si="27"/>
        <v/>
      </c>
      <c r="L343" s="27"/>
    </row>
    <row r="344" spans="5:12" ht="15.75">
      <c r="E344" s="27"/>
      <c r="F344" s="32" t="str">
        <f t="shared" ca="1" si="28"/>
        <v/>
      </c>
      <c r="G344" s="33">
        <f t="shared" ca="1" si="29"/>
        <v>0</v>
      </c>
      <c r="H344" s="33">
        <f ca="1">IF(F344="",0,IF(K343&lt;EMI,0,IF(F344="",NA(),IF(OR(F344='New EMI Calculator'!$G$10),'New EMI Calculator'!$G$11,0))))</f>
        <v>0</v>
      </c>
      <c r="I344" s="33" t="str">
        <f t="shared" ca="1" si="25"/>
        <v/>
      </c>
      <c r="J344" s="33" t="str">
        <f t="shared" ca="1" si="26"/>
        <v/>
      </c>
      <c r="K344" s="33" t="str">
        <f t="shared" ca="1" si="27"/>
        <v/>
      </c>
      <c r="L344" s="27"/>
    </row>
    <row r="345" spans="5:12" ht="15.75">
      <c r="E345" s="27"/>
      <c r="F345" s="32" t="str">
        <f t="shared" ca="1" si="28"/>
        <v/>
      </c>
      <c r="G345" s="33">
        <f t="shared" ca="1" si="29"/>
        <v>0</v>
      </c>
      <c r="H345" s="33">
        <f ca="1">IF(F345="",0,IF(K344&lt;EMI,0,IF(F345="",NA(),IF(OR(F345='New EMI Calculator'!$G$10),'New EMI Calculator'!$G$11,0))))</f>
        <v>0</v>
      </c>
      <c r="I345" s="33" t="str">
        <f t="shared" ca="1" si="25"/>
        <v/>
      </c>
      <c r="J345" s="33" t="str">
        <f t="shared" ca="1" si="26"/>
        <v/>
      </c>
      <c r="K345" s="33" t="str">
        <f t="shared" ca="1" si="27"/>
        <v/>
      </c>
      <c r="L345" s="27"/>
    </row>
    <row r="346" spans="5:12" ht="15.75">
      <c r="E346" s="27"/>
      <c r="F346" s="32" t="str">
        <f t="shared" ca="1" si="28"/>
        <v/>
      </c>
      <c r="G346" s="33">
        <f t="shared" ca="1" si="29"/>
        <v>0</v>
      </c>
      <c r="H346" s="33">
        <f ca="1">IF(F346="",0,IF(K345&lt;EMI,0,IF(F346="",NA(),IF(OR(F346='New EMI Calculator'!$G$10),'New EMI Calculator'!$G$11,0))))</f>
        <v>0</v>
      </c>
      <c r="I346" s="33" t="str">
        <f t="shared" ca="1" si="25"/>
        <v/>
      </c>
      <c r="J346" s="33" t="str">
        <f t="shared" ca="1" si="26"/>
        <v/>
      </c>
      <c r="K346" s="33" t="str">
        <f t="shared" ca="1" si="27"/>
        <v/>
      </c>
      <c r="L346" s="27"/>
    </row>
    <row r="347" spans="5:12" ht="15.75">
      <c r="E347" s="27"/>
      <c r="F347" s="32" t="str">
        <f t="shared" ca="1" si="28"/>
        <v/>
      </c>
      <c r="G347" s="33">
        <f t="shared" ca="1" si="29"/>
        <v>0</v>
      </c>
      <c r="H347" s="33">
        <f ca="1">IF(F347="",0,IF(K346&lt;EMI,0,IF(F347="",NA(),IF(OR(F347='New EMI Calculator'!$G$10),'New EMI Calculator'!$G$11,0))))</f>
        <v>0</v>
      </c>
      <c r="I347" s="33" t="str">
        <f t="shared" ca="1" si="25"/>
        <v/>
      </c>
      <c r="J347" s="33" t="str">
        <f t="shared" ca="1" si="26"/>
        <v/>
      </c>
      <c r="K347" s="33" t="str">
        <f t="shared" ca="1" si="27"/>
        <v/>
      </c>
      <c r="L347" s="27"/>
    </row>
    <row r="348" spans="5:12" ht="15.75">
      <c r="E348" s="27"/>
      <c r="F348" s="32" t="str">
        <f t="shared" ca="1" si="28"/>
        <v/>
      </c>
      <c r="G348" s="33">
        <f t="shared" ca="1" si="29"/>
        <v>0</v>
      </c>
      <c r="H348" s="33">
        <f ca="1">IF(F348="",0,IF(K347&lt;EMI,0,IF(F348="",NA(),IF(OR(F348='New EMI Calculator'!$G$10),'New EMI Calculator'!$G$11,0))))</f>
        <v>0</v>
      </c>
      <c r="I348" s="33" t="str">
        <f t="shared" ca="1" si="25"/>
        <v/>
      </c>
      <c r="J348" s="33" t="str">
        <f t="shared" ca="1" si="26"/>
        <v/>
      </c>
      <c r="K348" s="33" t="str">
        <f t="shared" ca="1" si="27"/>
        <v/>
      </c>
      <c r="L348" s="27"/>
    </row>
    <row r="349" spans="5:12" ht="15.75">
      <c r="E349" s="27"/>
      <c r="F349" s="32" t="str">
        <f t="shared" ca="1" si="28"/>
        <v/>
      </c>
      <c r="G349" s="33">
        <f t="shared" ca="1" si="29"/>
        <v>0</v>
      </c>
      <c r="H349" s="33">
        <f ca="1">IF(F349="",0,IF(K348&lt;EMI,0,IF(F349="",NA(),IF(OR(F349='New EMI Calculator'!$G$10),'New EMI Calculator'!$G$11,0))))</f>
        <v>0</v>
      </c>
      <c r="I349" s="33" t="str">
        <f t="shared" ca="1" si="25"/>
        <v/>
      </c>
      <c r="J349" s="33" t="str">
        <f t="shared" ca="1" si="26"/>
        <v/>
      </c>
      <c r="K349" s="33" t="str">
        <f t="shared" ca="1" si="27"/>
        <v/>
      </c>
      <c r="L349" s="27"/>
    </row>
    <row r="350" spans="5:12" ht="15.75">
      <c r="E350" s="27"/>
      <c r="F350" s="32" t="str">
        <f t="shared" ca="1" si="28"/>
        <v/>
      </c>
      <c r="G350" s="33">
        <f t="shared" ca="1" si="29"/>
        <v>0</v>
      </c>
      <c r="H350" s="33">
        <f ca="1">IF(F350="",0,IF(K349&lt;EMI,0,IF(F350="",NA(),IF(OR(F350='New EMI Calculator'!$G$10),'New EMI Calculator'!$G$11,0))))</f>
        <v>0</v>
      </c>
      <c r="I350" s="33" t="str">
        <f t="shared" ca="1" si="25"/>
        <v/>
      </c>
      <c r="J350" s="33" t="str">
        <f t="shared" ca="1" si="26"/>
        <v/>
      </c>
      <c r="K350" s="33" t="str">
        <f t="shared" ca="1" si="27"/>
        <v/>
      </c>
      <c r="L350" s="27"/>
    </row>
    <row r="351" spans="5:12" ht="15.75">
      <c r="E351" s="27"/>
      <c r="F351" s="32" t="str">
        <f t="shared" ca="1" si="28"/>
        <v/>
      </c>
      <c r="G351" s="33">
        <f t="shared" ca="1" si="29"/>
        <v>0</v>
      </c>
      <c r="H351" s="33">
        <f ca="1">IF(F351="",0,IF(K350&lt;EMI,0,IF(F351="",NA(),IF(OR(F351='New EMI Calculator'!$G$10),'New EMI Calculator'!$G$11,0))))</f>
        <v>0</v>
      </c>
      <c r="I351" s="33" t="str">
        <f t="shared" ca="1" si="25"/>
        <v/>
      </c>
      <c r="J351" s="33" t="str">
        <f t="shared" ca="1" si="26"/>
        <v/>
      </c>
      <c r="K351" s="33" t="str">
        <f t="shared" ca="1" si="27"/>
        <v/>
      </c>
      <c r="L351" s="27"/>
    </row>
    <row r="352" spans="5:12" ht="15.75">
      <c r="E352" s="27"/>
      <c r="F352" s="32" t="str">
        <f t="shared" ca="1" si="28"/>
        <v/>
      </c>
      <c r="G352" s="33">
        <f t="shared" ca="1" si="29"/>
        <v>0</v>
      </c>
      <c r="H352" s="33">
        <f ca="1">IF(F352="",0,IF(K351&lt;EMI,0,IF(F352="",NA(),IF(OR(F352='New EMI Calculator'!$G$10),'New EMI Calculator'!$G$11,0))))</f>
        <v>0</v>
      </c>
      <c r="I352" s="33" t="str">
        <f t="shared" ca="1" si="25"/>
        <v/>
      </c>
      <c r="J352" s="33" t="str">
        <f t="shared" ca="1" si="26"/>
        <v/>
      </c>
      <c r="K352" s="33" t="str">
        <f t="shared" ca="1" si="27"/>
        <v/>
      </c>
      <c r="L352" s="27"/>
    </row>
    <row r="353" spans="5:12" ht="15.75">
      <c r="E353" s="27"/>
      <c r="F353" s="32" t="str">
        <f t="shared" ca="1" si="28"/>
        <v/>
      </c>
      <c r="G353" s="33">
        <f t="shared" ca="1" si="29"/>
        <v>0</v>
      </c>
      <c r="H353" s="33">
        <f ca="1">IF(F353="",0,IF(K352&lt;EMI,0,IF(F353="",NA(),IF(OR(F353='New EMI Calculator'!$G$10),'New EMI Calculator'!$G$11,0))))</f>
        <v>0</v>
      </c>
      <c r="I353" s="33" t="str">
        <f t="shared" ca="1" si="25"/>
        <v/>
      </c>
      <c r="J353" s="33" t="str">
        <f t="shared" ca="1" si="26"/>
        <v/>
      </c>
      <c r="K353" s="33" t="str">
        <f t="shared" ca="1" si="27"/>
        <v/>
      </c>
      <c r="L353" s="27"/>
    </row>
    <row r="354" spans="5:12" ht="15.75">
      <c r="E354" s="27"/>
      <c r="F354" s="32" t="str">
        <f t="shared" ca="1" si="28"/>
        <v/>
      </c>
      <c r="G354" s="33">
        <f t="shared" ca="1" si="29"/>
        <v>0</v>
      </c>
      <c r="H354" s="33">
        <f ca="1">IF(F354="",0,IF(K353&lt;EMI,0,IF(F354="",NA(),IF(OR(F354='New EMI Calculator'!$G$10),'New EMI Calculator'!$G$11,0))))</f>
        <v>0</v>
      </c>
      <c r="I354" s="33" t="str">
        <f t="shared" ca="1" si="25"/>
        <v/>
      </c>
      <c r="J354" s="33" t="str">
        <f t="shared" ca="1" si="26"/>
        <v/>
      </c>
      <c r="K354" s="33" t="str">
        <f t="shared" ca="1" si="27"/>
        <v/>
      </c>
      <c r="L354" s="27"/>
    </row>
    <row r="355" spans="5:12" ht="15.75">
      <c r="E355" s="27"/>
      <c r="F355" s="32" t="str">
        <f t="shared" ca="1" si="28"/>
        <v/>
      </c>
      <c r="G355" s="33">
        <f t="shared" ca="1" si="29"/>
        <v>0</v>
      </c>
      <c r="H355" s="33">
        <f ca="1">IF(F355="",0,IF(K354&lt;EMI,0,IF(F355="",NA(),IF(OR(F355='New EMI Calculator'!$G$10),'New EMI Calculator'!$G$11,0))))</f>
        <v>0</v>
      </c>
      <c r="I355" s="33" t="str">
        <f t="shared" ca="1" si="25"/>
        <v/>
      </c>
      <c r="J355" s="33" t="str">
        <f t="shared" ca="1" si="26"/>
        <v/>
      </c>
      <c r="K355" s="33" t="str">
        <f t="shared" ca="1" si="27"/>
        <v/>
      </c>
      <c r="L355" s="27"/>
    </row>
    <row r="356" spans="5:12" ht="15.75">
      <c r="E356" s="27"/>
      <c r="F356" s="32" t="str">
        <f t="shared" ca="1" si="28"/>
        <v/>
      </c>
      <c r="G356" s="33">
        <f t="shared" ca="1" si="29"/>
        <v>0</v>
      </c>
      <c r="H356" s="33">
        <f ca="1">IF(F356="",0,IF(K355&lt;EMI,0,IF(F356="",NA(),IF(OR(F356='New EMI Calculator'!$G$10),'New EMI Calculator'!$G$11,0))))</f>
        <v>0</v>
      </c>
      <c r="I356" s="33" t="str">
        <f t="shared" ca="1" si="25"/>
        <v/>
      </c>
      <c r="J356" s="33" t="str">
        <f t="shared" ca="1" si="26"/>
        <v/>
      </c>
      <c r="K356" s="33" t="str">
        <f t="shared" ca="1" si="27"/>
        <v/>
      </c>
      <c r="L356" s="27"/>
    </row>
    <row r="357" spans="5:12" ht="15.75">
      <c r="E357" s="27"/>
      <c r="F357" s="32" t="str">
        <f t="shared" ca="1" si="28"/>
        <v/>
      </c>
      <c r="G357" s="33">
        <f t="shared" ca="1" si="29"/>
        <v>0</v>
      </c>
      <c r="H357" s="33">
        <f ca="1">IF(F357="",0,IF(K356&lt;EMI,0,IF(F357="",NA(),IF(OR(F357='New EMI Calculator'!$G$10),'New EMI Calculator'!$G$11,0))))</f>
        <v>0</v>
      </c>
      <c r="I357" s="33" t="str">
        <f t="shared" ca="1" si="25"/>
        <v/>
      </c>
      <c r="J357" s="33" t="str">
        <f t="shared" ca="1" si="26"/>
        <v/>
      </c>
      <c r="K357" s="33" t="str">
        <f t="shared" ca="1" si="27"/>
        <v/>
      </c>
      <c r="L357" s="27"/>
    </row>
    <row r="358" spans="5:12" ht="15.75">
      <c r="E358" s="27"/>
      <c r="F358" s="32" t="str">
        <f t="shared" ca="1" si="28"/>
        <v/>
      </c>
      <c r="G358" s="33">
        <f t="shared" ca="1" si="29"/>
        <v>0</v>
      </c>
      <c r="H358" s="33">
        <f ca="1">IF(F358="",0,IF(K357&lt;EMI,0,IF(F358="",NA(),IF(OR(F358='New EMI Calculator'!$G$10),'New EMI Calculator'!$G$11,0))))</f>
        <v>0</v>
      </c>
      <c r="I358" s="33" t="str">
        <f t="shared" ca="1" si="25"/>
        <v/>
      </c>
      <c r="J358" s="33" t="str">
        <f t="shared" ca="1" si="26"/>
        <v/>
      </c>
      <c r="K358" s="33" t="str">
        <f t="shared" ca="1" si="27"/>
        <v/>
      </c>
      <c r="L358" s="27"/>
    </row>
    <row r="359" spans="5:12" ht="15.75">
      <c r="E359" s="27"/>
      <c r="F359" s="32" t="str">
        <f t="shared" ca="1" si="28"/>
        <v/>
      </c>
      <c r="G359" s="33">
        <f t="shared" ca="1" si="29"/>
        <v>0</v>
      </c>
      <c r="H359" s="33">
        <f ca="1">IF(F359="",0,IF(K358&lt;EMI,0,IF(F359="",NA(),IF(OR(F359='New EMI Calculator'!$G$10),'New EMI Calculator'!$G$11,0))))</f>
        <v>0</v>
      </c>
      <c r="I359" s="33" t="str">
        <f t="shared" ca="1" si="25"/>
        <v/>
      </c>
      <c r="J359" s="33" t="str">
        <f t="shared" ca="1" si="26"/>
        <v/>
      </c>
      <c r="K359" s="33" t="str">
        <f t="shared" ca="1" si="27"/>
        <v/>
      </c>
      <c r="L359" s="27"/>
    </row>
    <row r="360" spans="5:12" ht="15.75">
      <c r="E360" s="27"/>
      <c r="F360" s="32" t="str">
        <f t="shared" ca="1" si="28"/>
        <v/>
      </c>
      <c r="G360" s="33">
        <f t="shared" ca="1" si="29"/>
        <v>0</v>
      </c>
      <c r="H360" s="33">
        <f ca="1">IF(F360="",0,IF(K359&lt;EMI,0,IF(F360="",NA(),IF(OR(F360='New EMI Calculator'!$G$10),'New EMI Calculator'!$G$11,0))))</f>
        <v>0</v>
      </c>
      <c r="I360" s="33" t="str">
        <f t="shared" ca="1" si="25"/>
        <v/>
      </c>
      <c r="J360" s="33" t="str">
        <f t="shared" ca="1" si="26"/>
        <v/>
      </c>
      <c r="K360" s="33" t="str">
        <f t="shared" ca="1" si="27"/>
        <v/>
      </c>
      <c r="L360" s="27"/>
    </row>
    <row r="361" spans="5:12" ht="15.75">
      <c r="E361" s="27"/>
      <c r="F361" s="32" t="str">
        <f t="shared" ca="1" si="28"/>
        <v/>
      </c>
      <c r="G361" s="33">
        <f t="shared" ca="1" si="29"/>
        <v>0</v>
      </c>
      <c r="H361" s="33">
        <f ca="1">IF(F361="",0,IF(K360&lt;EMI,0,IF(F361="",NA(),IF(OR(F361='New EMI Calculator'!$G$10),'New EMI Calculator'!$G$11,0))))</f>
        <v>0</v>
      </c>
      <c r="I361" s="33" t="str">
        <f t="shared" ca="1" si="25"/>
        <v/>
      </c>
      <c r="J361" s="33" t="str">
        <f t="shared" ca="1" si="26"/>
        <v/>
      </c>
      <c r="K361" s="33" t="str">
        <f t="shared" ca="1" si="27"/>
        <v/>
      </c>
      <c r="L361" s="27"/>
    </row>
    <row r="362" spans="5:12" ht="15.75">
      <c r="E362" s="27"/>
      <c r="F362" s="32" t="str">
        <f t="shared" ca="1" si="28"/>
        <v/>
      </c>
      <c r="G362" s="33">
        <f t="shared" ca="1" si="29"/>
        <v>0</v>
      </c>
      <c r="H362" s="33">
        <f ca="1">IF(F362="",0,IF(K361&lt;EMI,0,IF(F362="",NA(),IF(OR(F362='New EMI Calculator'!$G$10),'New EMI Calculator'!$G$11,0))))</f>
        <v>0</v>
      </c>
      <c r="I362" s="33" t="str">
        <f t="shared" ca="1" si="25"/>
        <v/>
      </c>
      <c r="J362" s="33" t="str">
        <f t="shared" ca="1" si="26"/>
        <v/>
      </c>
      <c r="K362" s="33" t="str">
        <f t="shared" ca="1" si="27"/>
        <v/>
      </c>
      <c r="L362" s="27"/>
    </row>
    <row r="363" spans="5:12" ht="15.75">
      <c r="E363" s="27"/>
      <c r="F363" s="32" t="str">
        <f t="shared" ca="1" si="28"/>
        <v/>
      </c>
      <c r="G363" s="33">
        <f t="shared" ca="1" si="29"/>
        <v>0</v>
      </c>
      <c r="H363" s="33">
        <f ca="1">IF(F363="",0,IF(K362&lt;EMI,0,IF(F363="",NA(),IF(OR(F363='New EMI Calculator'!$G$10),'New EMI Calculator'!$G$11,0))))</f>
        <v>0</v>
      </c>
      <c r="I363" s="33" t="str">
        <f t="shared" ca="1" si="25"/>
        <v/>
      </c>
      <c r="J363" s="33" t="str">
        <f t="shared" ca="1" si="26"/>
        <v/>
      </c>
      <c r="K363" s="33" t="str">
        <f t="shared" ca="1" si="27"/>
        <v/>
      </c>
      <c r="L363" s="27"/>
    </row>
    <row r="364" spans="5:12" ht="38.25" customHeight="1">
      <c r="E364" s="27"/>
      <c r="F364" s="27"/>
      <c r="G364" s="27"/>
      <c r="H364" s="27"/>
      <c r="I364" s="27"/>
      <c r="J364" s="27"/>
      <c r="K364" s="27"/>
      <c r="L364" s="27"/>
    </row>
  </sheetData>
  <sheetProtection password="D618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New EMI Calculator</vt:lpstr>
      <vt:lpstr>Workings</vt:lpstr>
      <vt:lpstr>EMI</vt:lpstr>
      <vt:lpstr>Rate</vt:lpstr>
      <vt:lpstr>Term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Sumalatha</dc:creator>
  <cp:lastModifiedBy>HP</cp:lastModifiedBy>
  <dcterms:created xsi:type="dcterms:W3CDTF">2020-04-04T04:51:00Z</dcterms:created>
  <dcterms:modified xsi:type="dcterms:W3CDTF">2020-06-11T11:15:52Z</dcterms:modified>
</cp:coreProperties>
</file>